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12" windowHeight="11696"/>
  </bookViews>
  <sheets>
    <sheet name="低保人员" sheetId="1" r:id="rId1"/>
  </sheets>
  <calcPr calcId="144525"/>
</workbook>
</file>

<file path=xl/sharedStrings.xml><?xml version="1.0" encoding="utf-8"?>
<sst xmlns="http://schemas.openxmlformats.org/spreadsheetml/2006/main" count="1418" uniqueCount="446">
  <si>
    <t>2022年1至6月灵地乡低保人员名单</t>
  </si>
  <si>
    <t>村居</t>
  </si>
  <si>
    <t>家庭
序号</t>
  </si>
  <si>
    <t>姓  名</t>
  </si>
  <si>
    <t>保障
人口</t>
  </si>
  <si>
    <t>与户主
关  系</t>
  </si>
  <si>
    <t>月补助标准</t>
  </si>
  <si>
    <t>家庭月补助
金  额</t>
  </si>
  <si>
    <t>是否新增低保对象及新增时间</t>
  </si>
  <si>
    <t>户籍人口</t>
  </si>
  <si>
    <t>致贫原因</t>
  </si>
  <si>
    <t>谢地村</t>
  </si>
  <si>
    <t>曾达泉</t>
  </si>
  <si>
    <t>户主</t>
  </si>
  <si>
    <t>否</t>
  </si>
  <si>
    <t>7</t>
  </si>
  <si>
    <t>因病（心脏病）</t>
  </si>
  <si>
    <t>杨秀妹</t>
  </si>
  <si>
    <t>配偶</t>
  </si>
  <si>
    <t>杨家钦</t>
  </si>
  <si>
    <t>因病（心脏病)</t>
  </si>
  <si>
    <t>陈秀桂</t>
  </si>
  <si>
    <t>杨庆火</t>
  </si>
  <si>
    <t>陈秀蕉</t>
  </si>
  <si>
    <t>因病（子宫肌瘤、盆腔脓肿等妇科病</t>
  </si>
  <si>
    <t>杨向阳</t>
  </si>
  <si>
    <t>子</t>
  </si>
  <si>
    <t>杨向炼</t>
  </si>
  <si>
    <t>次子</t>
  </si>
  <si>
    <t>张香花</t>
  </si>
  <si>
    <t>因病（脑血栓、糖尿病）</t>
  </si>
  <si>
    <t>杨义全</t>
  </si>
  <si>
    <t>母亲重残，高龄</t>
  </si>
  <si>
    <t>杨蕉妹</t>
  </si>
  <si>
    <t>江东洋</t>
  </si>
  <si>
    <t>杨冬妹</t>
  </si>
  <si>
    <t>因病心脏病高血压</t>
  </si>
  <si>
    <t>灵地村</t>
  </si>
  <si>
    <t>张民义</t>
  </si>
  <si>
    <t>3</t>
  </si>
  <si>
    <t>因残、无劳动力、家庭经济困难</t>
  </si>
  <si>
    <t>杨秀女</t>
  </si>
  <si>
    <t>张纯旭</t>
  </si>
  <si>
    <t>黄文锦</t>
  </si>
  <si>
    <t>因残无劳动力、因病、家庭经济困难</t>
  </si>
  <si>
    <t>杨香秀</t>
  </si>
  <si>
    <t>黄行加</t>
  </si>
  <si>
    <t>张民权</t>
  </si>
  <si>
    <t>因残、定期血透、家庭经济困难</t>
  </si>
  <si>
    <t>陈淑清</t>
  </si>
  <si>
    <t>张琳</t>
  </si>
  <si>
    <t>孙女</t>
  </si>
  <si>
    <t>张加生</t>
  </si>
  <si>
    <t>因残、家庭经济困难</t>
  </si>
  <si>
    <t>朱秀花</t>
  </si>
  <si>
    <t>妻</t>
  </si>
  <si>
    <t>张登文</t>
  </si>
  <si>
    <t>陈秀美</t>
  </si>
  <si>
    <t>张纯洁</t>
  </si>
  <si>
    <t>张纯焱</t>
  </si>
  <si>
    <t>张登铭</t>
  </si>
  <si>
    <t>王香梅</t>
  </si>
  <si>
    <t>王雅琪</t>
  </si>
  <si>
    <t>女儿</t>
  </si>
  <si>
    <t>张纯辉</t>
  </si>
  <si>
    <t>杨香珠</t>
  </si>
  <si>
    <t>母亲</t>
  </si>
  <si>
    <t>张逞仁</t>
  </si>
  <si>
    <t>父亲</t>
  </si>
  <si>
    <t>张娓萍</t>
  </si>
  <si>
    <t>张志楷</t>
  </si>
  <si>
    <t>因学，家庭经济困难</t>
  </si>
  <si>
    <t>张艳珍</t>
  </si>
  <si>
    <t>女</t>
  </si>
  <si>
    <t>张慧珍</t>
  </si>
  <si>
    <t>张其恩</t>
  </si>
  <si>
    <t>长子</t>
  </si>
  <si>
    <t>张文献</t>
  </si>
  <si>
    <t>因病（精神病），家庭经济困难</t>
  </si>
  <si>
    <t>黄行赋</t>
  </si>
  <si>
    <t>林秀兰</t>
  </si>
  <si>
    <t>黄良煜</t>
  </si>
  <si>
    <t>孙子</t>
  </si>
  <si>
    <t>张家福</t>
  </si>
  <si>
    <t>因病（精神病），无劳动能力</t>
  </si>
  <si>
    <t>张文杨</t>
  </si>
  <si>
    <t>因残、缺乏劳动力，家庭经济困难</t>
  </si>
  <si>
    <t>陈春连</t>
  </si>
  <si>
    <t>张志强</t>
  </si>
  <si>
    <t>杨秀蕉</t>
  </si>
  <si>
    <t>因病（子宫癌），家庭经济困难</t>
  </si>
  <si>
    <t>张绳坤</t>
  </si>
  <si>
    <t>儿子</t>
  </si>
  <si>
    <t>张木火</t>
  </si>
  <si>
    <t>因病（脑出血），家庭经济困难</t>
  </si>
  <si>
    <t>张秉进</t>
  </si>
  <si>
    <t>因残、无劳动力，家庭经济困难</t>
  </si>
  <si>
    <t>卢凤秀</t>
  </si>
  <si>
    <t>西坑村</t>
  </si>
  <si>
    <t>郭华彭</t>
  </si>
  <si>
    <t>无劳动力、家庭经济困难</t>
  </si>
  <si>
    <t>林月桂</t>
  </si>
  <si>
    <t>卢胜枚</t>
  </si>
  <si>
    <t>因病、因学、家庭经济困难</t>
  </si>
  <si>
    <t>卢美婷</t>
  </si>
  <si>
    <t>卢征坤</t>
  </si>
  <si>
    <t>林伯英</t>
  </si>
  <si>
    <t>卢钟发</t>
  </si>
  <si>
    <t>卢钟德</t>
  </si>
  <si>
    <t>郭新钟</t>
  </si>
  <si>
    <t>因病、缺乏劳动力</t>
  </si>
  <si>
    <t>卢桂枝</t>
  </si>
  <si>
    <t>何曾铖</t>
  </si>
  <si>
    <t>缺乏劳动力</t>
  </si>
  <si>
    <t>卢广照</t>
  </si>
  <si>
    <t>因残、缺劳力、家庭经济困难</t>
  </si>
  <si>
    <t>陈尾妹</t>
  </si>
  <si>
    <t>卢胜炎</t>
  </si>
  <si>
    <t>因病、缺劳力、家庭经济困难</t>
  </si>
  <si>
    <t>郑桂花</t>
  </si>
  <si>
    <t>卢征熠</t>
  </si>
  <si>
    <t>卢征亮</t>
  </si>
  <si>
    <t>卢胜斤</t>
  </si>
  <si>
    <t>新增</t>
  </si>
  <si>
    <t>因病尿毒症</t>
  </si>
  <si>
    <t>卢广超</t>
  </si>
  <si>
    <t>林春英</t>
  </si>
  <si>
    <t>陈仁枝</t>
  </si>
  <si>
    <t>黄诗晴</t>
  </si>
  <si>
    <t>赤坂场村</t>
  </si>
  <si>
    <t>魏新花</t>
  </si>
  <si>
    <t>陈国英</t>
  </si>
  <si>
    <t>年老体弱，缺乏劳动力</t>
  </si>
  <si>
    <t>陈长焱</t>
  </si>
  <si>
    <t>因病、因学</t>
  </si>
  <si>
    <t>陈孙沧</t>
  </si>
  <si>
    <t>陈桂枫</t>
  </si>
  <si>
    <t>次女</t>
  </si>
  <si>
    <t>陈新国</t>
  </si>
  <si>
    <t>因学</t>
  </si>
  <si>
    <t>陈玉燕</t>
  </si>
  <si>
    <t>陈正街</t>
  </si>
  <si>
    <t>因学，二女户，贫困户</t>
  </si>
  <si>
    <t>陈四春</t>
  </si>
  <si>
    <t>陈晓珍</t>
  </si>
  <si>
    <t>陈长辉</t>
  </si>
  <si>
    <t>一家多残，贫困户</t>
  </si>
  <si>
    <t>陈秀兰</t>
  </si>
  <si>
    <t>陈桂枝</t>
  </si>
  <si>
    <t>陈正位</t>
  </si>
  <si>
    <t>叶留妹</t>
  </si>
  <si>
    <t>陈新作</t>
  </si>
  <si>
    <t>林珠理</t>
  </si>
  <si>
    <t>陈正锥</t>
  </si>
  <si>
    <t>因残，家庭困难，贫困户</t>
  </si>
  <si>
    <t>陈天顺</t>
  </si>
  <si>
    <t>魏淑珠</t>
  </si>
  <si>
    <t>儿媳</t>
  </si>
  <si>
    <t>陈流芳</t>
  </si>
  <si>
    <t>陈世亿</t>
  </si>
  <si>
    <t>陈世焕</t>
  </si>
  <si>
    <t>陈新美</t>
  </si>
  <si>
    <t>因残</t>
  </si>
  <si>
    <t>林春连</t>
  </si>
  <si>
    <t>陈新日</t>
  </si>
  <si>
    <t>因病</t>
  </si>
  <si>
    <t>陈招全</t>
  </si>
  <si>
    <t>因病，因学，家庭经济困难</t>
  </si>
  <si>
    <t>陈宝英</t>
  </si>
  <si>
    <t>陈招炼</t>
  </si>
  <si>
    <t>陈招桐</t>
  </si>
  <si>
    <t>陈丽媛</t>
  </si>
  <si>
    <t>长女</t>
  </si>
  <si>
    <t>陈新板</t>
  </si>
  <si>
    <t>缺乏劳动力，贫困户</t>
  </si>
  <si>
    <t>谢畲村</t>
  </si>
  <si>
    <t>陈玉莲</t>
  </si>
  <si>
    <t>杨木旺</t>
  </si>
  <si>
    <t>缺劳力</t>
  </si>
  <si>
    <t>杨贵城</t>
  </si>
  <si>
    <t>杨木火</t>
  </si>
  <si>
    <t>芦美莲</t>
  </si>
  <si>
    <t>杨清瑞</t>
  </si>
  <si>
    <t>尤凤宜</t>
  </si>
  <si>
    <t>杨章盛</t>
  </si>
  <si>
    <t>杨玉琴</t>
  </si>
  <si>
    <t>杨玉贵</t>
  </si>
  <si>
    <t>杨大羲</t>
  </si>
  <si>
    <t>因病、因残</t>
  </si>
  <si>
    <t>杨传彬</t>
  </si>
  <si>
    <t>陈素兰</t>
  </si>
  <si>
    <t>陈金凤</t>
  </si>
  <si>
    <t>杨贵煌</t>
  </si>
  <si>
    <t>杨新泉</t>
  </si>
  <si>
    <t>陈香妹</t>
  </si>
  <si>
    <t>杨成露</t>
  </si>
  <si>
    <t>杨佑振</t>
  </si>
  <si>
    <t>田宝珠</t>
  </si>
  <si>
    <t>丧偶，缺乏劳动的</t>
  </si>
  <si>
    <t>杨艳</t>
  </si>
  <si>
    <t xml:space="preserve">女儿 </t>
  </si>
  <si>
    <t>杨可欣</t>
  </si>
  <si>
    <t>杨富源</t>
  </si>
  <si>
    <t>芦香花</t>
  </si>
  <si>
    <t>婆婆</t>
  </si>
  <si>
    <t>杨定林</t>
  </si>
  <si>
    <t>尤春金</t>
  </si>
  <si>
    <t>妻子</t>
  </si>
  <si>
    <t>陈仁莲</t>
  </si>
  <si>
    <t>陈芳娟</t>
  </si>
  <si>
    <t>曾八妹</t>
  </si>
  <si>
    <t>文山村</t>
  </si>
  <si>
    <t>刘运坚</t>
  </si>
  <si>
    <t>贫困户，家庭经济困难</t>
  </si>
  <si>
    <t>陈清女</t>
  </si>
  <si>
    <t>刘宇航</t>
  </si>
  <si>
    <t>刘运日</t>
  </si>
  <si>
    <t>刘秀女</t>
  </si>
  <si>
    <t>刘运日女儿</t>
  </si>
  <si>
    <t>刘国迁</t>
  </si>
  <si>
    <t>田仁香</t>
  </si>
  <si>
    <t>刘国存</t>
  </si>
  <si>
    <t>贫困户，刘国存本人尿毒症</t>
  </si>
  <si>
    <t>田桂连</t>
  </si>
  <si>
    <t>田晓芳</t>
  </si>
  <si>
    <t>肢体二级残疾走不了路，家庭经济困难</t>
  </si>
  <si>
    <t>杨清妹</t>
  </si>
  <si>
    <t>智力二级残疾</t>
  </si>
  <si>
    <t>田晓榕</t>
  </si>
  <si>
    <t>贫困户、肾结石，儿子读高三，家庭经济困难</t>
  </si>
  <si>
    <t>田敬熙</t>
  </si>
  <si>
    <t>田大通</t>
  </si>
  <si>
    <t>配偶癌症已花4-5万，家庭经济困难</t>
  </si>
  <si>
    <t>卢范富</t>
  </si>
  <si>
    <t>户主肢体二级残疾右手断，2个女儿读小学</t>
  </si>
  <si>
    <t>卢佳敏</t>
  </si>
  <si>
    <t>卢佳苹</t>
  </si>
  <si>
    <t>刘华奇</t>
  </si>
  <si>
    <t>肢体二级残疾，家庭经济困难</t>
  </si>
  <si>
    <t>田大景</t>
  </si>
  <si>
    <t>田起仁</t>
  </si>
  <si>
    <t>母亲肢体一级，李玉秀植物人，家庭经济困难，3月份死亡</t>
  </si>
  <si>
    <t>刘光桂</t>
  </si>
  <si>
    <t>孙女肢体一级残疾，儿子去世，孩子没人带，刘光桂本人60岁无劳动能力家庭经济困难</t>
  </si>
  <si>
    <t>刘语萱</t>
  </si>
  <si>
    <t>易坪村</t>
  </si>
  <si>
    <t>贫困户，老婆精神失常，本人身体虚弱，儿子监狱刚出来无固定工作。</t>
  </si>
  <si>
    <t>老婆给女儿带孩子，本人肢体三级残疾（一只手残废），儿子在龙岩职业学校读书。另一个儿子在厦门同安开小货车，儿媳在厦门带孩子。</t>
  </si>
  <si>
    <t>老婆智力低下，本人残疾（哑巴），儿子厦门务工。</t>
  </si>
  <si>
    <t>夫妻双方在家务农，两个孙子孩子在灵地读书，本人股骨头坏死，无劳动力，老婆残疾，左脚骨损伤，走路一瘸一拐。儿子黄世镫种植香菇7000支。</t>
  </si>
  <si>
    <t>本人四级残疾，有一只脚是假肢，基本无劳动力，老婆在龙岩给儿子带孩子，儿子在龙岩理发店理发，儿媳在龙岩看店铺，一个女儿在厦门打工月薪5000元左右，一个在服装店卖衣服月薪3000元左右，另一个女儿嫁新桥。</t>
  </si>
  <si>
    <t>本人有糖尿病，长期打针吃药，老婆在家务农及带孙子，儿子儿媳在厦门服装厂打工，月收入4000左右。许永木家里种田3亩，本人基本无劳动力。</t>
  </si>
  <si>
    <t>贫困户，本人精神失常、残疾。</t>
  </si>
  <si>
    <t>本人智力残疾、贫困户，儿子今年刚毕业在莆田工作月薪4000元左右</t>
  </si>
  <si>
    <t>许永东</t>
  </si>
  <si>
    <t>贫困户、劳动力弱，自小智残，无经济收入，与侄子同住，侄子在家打零工。</t>
  </si>
  <si>
    <t>贫困户、患有羊癫疯。</t>
  </si>
  <si>
    <t>许声达</t>
  </si>
  <si>
    <t>本人肢体三级残疾，在家种植烤烟10000支，老婆在家务农，大儿子在泉州当厨师，大儿媳带孩子；小儿子在漳州（恒大）卖房子,未婚</t>
  </si>
  <si>
    <t>卢青红</t>
  </si>
  <si>
    <t>魏迎英</t>
  </si>
  <si>
    <t>许声灿</t>
  </si>
  <si>
    <t>本人听力二级残疾，智力低下，无劳动力，父母亲在家务农。</t>
  </si>
  <si>
    <t>游山头村</t>
  </si>
  <si>
    <t>游定溪</t>
  </si>
  <si>
    <t>游明英</t>
  </si>
  <si>
    <t>游兴动</t>
  </si>
  <si>
    <t>陈仁秀</t>
  </si>
  <si>
    <t>游定赞</t>
  </si>
  <si>
    <t>陈菊姑</t>
  </si>
  <si>
    <t>卢尾桂</t>
  </si>
  <si>
    <t>因学、因病</t>
  </si>
  <si>
    <t>游秀丽</t>
  </si>
  <si>
    <t>游晓娟</t>
  </si>
  <si>
    <t>游开平</t>
  </si>
  <si>
    <t>洪安妹</t>
  </si>
  <si>
    <t>游宗熹</t>
  </si>
  <si>
    <t>游连生</t>
  </si>
  <si>
    <t>无劳动力</t>
  </si>
  <si>
    <t>游思悦</t>
  </si>
  <si>
    <t>游思宜</t>
  </si>
  <si>
    <t>游钟柏</t>
  </si>
  <si>
    <t>游丽萍</t>
  </si>
  <si>
    <t>林香花</t>
  </si>
  <si>
    <t>因病、因灾</t>
  </si>
  <si>
    <t>游宗添</t>
  </si>
  <si>
    <t>卢紫英</t>
  </si>
  <si>
    <t>游宗固</t>
  </si>
  <si>
    <t>游宗郁</t>
  </si>
  <si>
    <t>黄香花</t>
  </si>
  <si>
    <t>游定馥</t>
  </si>
  <si>
    <t>因病癌症</t>
  </si>
  <si>
    <t>柯莲花</t>
  </si>
  <si>
    <t>游开笑</t>
  </si>
  <si>
    <t>杨菊香</t>
  </si>
  <si>
    <t>游定好</t>
  </si>
  <si>
    <t>因病 白血病</t>
  </si>
  <si>
    <t>郑秀蕉</t>
  </si>
  <si>
    <t>郭菊芳</t>
  </si>
  <si>
    <t>游成晓</t>
  </si>
  <si>
    <t>游兴进</t>
  </si>
  <si>
    <t>因伤</t>
  </si>
  <si>
    <t>曾吓妹</t>
  </si>
  <si>
    <t>长垵村</t>
  </si>
  <si>
    <t>官灶日</t>
  </si>
  <si>
    <t>曾香花</t>
  </si>
  <si>
    <t>刘阿连</t>
  </si>
  <si>
    <t>卢金玉</t>
  </si>
  <si>
    <t>官登炳</t>
  </si>
  <si>
    <t>魏香英</t>
  </si>
  <si>
    <t>杨香花</t>
  </si>
  <si>
    <t>林光奇</t>
  </si>
  <si>
    <t>因病/缺乏劳动力</t>
  </si>
  <si>
    <t>褚凤燕</t>
  </si>
  <si>
    <t>褚昭蓉</t>
  </si>
  <si>
    <t>褚朝华</t>
  </si>
  <si>
    <t>赖秀春</t>
  </si>
  <si>
    <t>王阿健</t>
  </si>
  <si>
    <t>林秀珠</t>
  </si>
  <si>
    <t>官顶钖</t>
  </si>
  <si>
    <t>褚双凤</t>
  </si>
  <si>
    <t>许蕉秀</t>
  </si>
  <si>
    <t>王阿专</t>
  </si>
  <si>
    <t>魏连凤</t>
  </si>
  <si>
    <t>杨秀珠</t>
  </si>
  <si>
    <t>上官灵儿</t>
  </si>
  <si>
    <t>因学、家庭经济困难父亲在打工，母亲死亡</t>
  </si>
  <si>
    <t>官顶场</t>
  </si>
  <si>
    <t>柯生财</t>
  </si>
  <si>
    <t>雷钧玮</t>
  </si>
  <si>
    <t>余烈光</t>
  </si>
  <si>
    <t>柯阿亲</t>
  </si>
  <si>
    <t>因残，因灾，缺劳动力</t>
  </si>
  <si>
    <t>官淑仁</t>
  </si>
  <si>
    <t>黄春姣</t>
  </si>
  <si>
    <t>上官雅琴</t>
  </si>
  <si>
    <t>官雅诗</t>
  </si>
  <si>
    <t>家庭困难</t>
  </si>
  <si>
    <t>因学、家庭经济困难</t>
  </si>
  <si>
    <t>京口村</t>
  </si>
  <si>
    <t>黄绍智</t>
  </si>
  <si>
    <t>林鲜玉</t>
  </si>
  <si>
    <t>黄齐明</t>
  </si>
  <si>
    <t>叶蕉桂</t>
  </si>
  <si>
    <t>夫妻</t>
  </si>
  <si>
    <t>黄世品</t>
  </si>
  <si>
    <t>许春花</t>
  </si>
  <si>
    <t>黄世子</t>
  </si>
  <si>
    <t>余明珠</t>
  </si>
  <si>
    <t>黄晓东</t>
  </si>
  <si>
    <t>黄雅琪</t>
  </si>
  <si>
    <t>黄阿娥</t>
  </si>
  <si>
    <t>黄火妹</t>
  </si>
  <si>
    <t>杨香枝</t>
  </si>
  <si>
    <t>黄绍炳</t>
  </si>
  <si>
    <t>黄土光</t>
  </si>
  <si>
    <t>卢蕉妹</t>
  </si>
  <si>
    <t>黄绍兴</t>
  </si>
  <si>
    <t>黄金华</t>
  </si>
  <si>
    <t>留春村</t>
  </si>
  <si>
    <t>叶火全</t>
  </si>
  <si>
    <t>胃癌</t>
  </si>
  <si>
    <t>刘春花</t>
  </si>
  <si>
    <t>叶大喜</t>
  </si>
  <si>
    <t>乳腺癌</t>
  </si>
  <si>
    <t>叶大远</t>
  </si>
  <si>
    <t>4</t>
  </si>
  <si>
    <t>2人患有精神疾病</t>
  </si>
  <si>
    <t>叶和列</t>
  </si>
  <si>
    <t>之子</t>
  </si>
  <si>
    <t>叶和涛</t>
  </si>
  <si>
    <t>全身瘫痪</t>
  </si>
  <si>
    <t>许庆财</t>
  </si>
  <si>
    <t>精神残疾
年迈缺乏劳动力</t>
  </si>
  <si>
    <t>叶大彰</t>
  </si>
  <si>
    <t>贫困户
残疾缺乏劳动力</t>
  </si>
  <si>
    <t>叶和鑫</t>
  </si>
  <si>
    <t>叶大进</t>
  </si>
  <si>
    <t>叶惠萍</t>
  </si>
  <si>
    <t>之女</t>
  </si>
  <si>
    <t>贫困户
上学</t>
  </si>
  <si>
    <t>叶阿莲</t>
  </si>
  <si>
    <t>叶上朱</t>
  </si>
  <si>
    <t>贫困户
缺乏劳动力</t>
  </si>
  <si>
    <t>陈新连</t>
  </si>
  <si>
    <t>年迈
缺乏劳动力</t>
  </si>
  <si>
    <t>卢厦妹</t>
  </si>
  <si>
    <t>上学</t>
  </si>
  <si>
    <t>叶佳佳</t>
  </si>
  <si>
    <t>叶和华</t>
  </si>
  <si>
    <t>贫困户
多重残疾</t>
  </si>
  <si>
    <t>王香恋</t>
  </si>
  <si>
    <t>心脏病</t>
  </si>
  <si>
    <t>陈美连</t>
  </si>
  <si>
    <t>游雅欣</t>
  </si>
  <si>
    <t>杨清睿</t>
  </si>
  <si>
    <t>雷辰熠</t>
  </si>
  <si>
    <t>林秀花</t>
  </si>
  <si>
    <t>因癌症</t>
  </si>
  <si>
    <t>官必魁</t>
  </si>
  <si>
    <t>许新花</t>
  </si>
  <si>
    <t>脑瘤</t>
  </si>
  <si>
    <t>官双臻</t>
  </si>
  <si>
    <t>夏美玲</t>
  </si>
  <si>
    <t>上官子芸</t>
  </si>
  <si>
    <t>上官子渊</t>
  </si>
  <si>
    <t>杨定香</t>
  </si>
  <si>
    <t>癌症</t>
  </si>
  <si>
    <t>陈秀妹</t>
  </si>
  <si>
    <t>卢春连</t>
  </si>
  <si>
    <t>无</t>
  </si>
  <si>
    <t>张仁意</t>
  </si>
  <si>
    <t>大病</t>
  </si>
  <si>
    <t>游定俊</t>
  </si>
  <si>
    <t>缺劳动力</t>
  </si>
  <si>
    <t>游成东</t>
  </si>
  <si>
    <t>游定春</t>
  </si>
  <si>
    <t>郭新补</t>
  </si>
  <si>
    <t>7月新增</t>
  </si>
  <si>
    <t>张玉秀</t>
  </si>
  <si>
    <t>郭文情</t>
  </si>
  <si>
    <t>游宗太</t>
  </si>
  <si>
    <t>卢钟坤</t>
  </si>
  <si>
    <t>卢宝琰</t>
  </si>
  <si>
    <t>卢胜毅</t>
  </si>
  <si>
    <t>许棠花</t>
  </si>
  <si>
    <t>陈佳怡</t>
  </si>
  <si>
    <t>陈文泽</t>
  </si>
  <si>
    <t>黄世灯</t>
  </si>
  <si>
    <t>黄绍祥</t>
  </si>
  <si>
    <t>杨香妹</t>
  </si>
  <si>
    <t>杨元宝</t>
  </si>
  <si>
    <t>杨燕青</t>
  </si>
  <si>
    <t>杨燕尔</t>
  </si>
  <si>
    <t>刘华杰</t>
  </si>
  <si>
    <t>游春香</t>
  </si>
  <si>
    <t>许水林</t>
  </si>
  <si>
    <t>游亿田</t>
  </si>
  <si>
    <t>杨升美</t>
  </si>
  <si>
    <t>张秀兰</t>
  </si>
  <si>
    <t>杨金增</t>
  </si>
  <si>
    <t>刘雨菲</t>
  </si>
  <si>
    <t>父亲死亡，母亲改嫁，与爷爷奶奶生活</t>
  </si>
  <si>
    <t>陈烈添</t>
  </si>
  <si>
    <t>早期腺癌</t>
  </si>
  <si>
    <t>卢美芳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</si>
</sst>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4"/>
  <sheetViews>
    <sheetView tabSelected="1" workbookViewId="0">
      <selection activeCell="A1" sqref="A1:J1"/>
    </sheetView>
  </sheetViews>
  <sheetFormatPr defaultColWidth="10.0733944954128" defaultRowHeight="16.3"/>
  <cols>
    <col min="1" max="1" width="10.0733944954128" style="1"/>
    <col min="2" max="2" width="8.10091743119266" style="1" customWidth="1"/>
    <col min="3" max="3" width="10.0733944954128" style="1"/>
    <col min="4" max="4" width="7.84403669724771" style="1" customWidth="1"/>
    <col min="5" max="5" width="8.85321100917431" style="1" customWidth="1"/>
    <col min="6" max="6" width="12.8348623853211" style="1" customWidth="1"/>
    <col min="7" max="7" width="12.9633027522936" style="1" customWidth="1"/>
    <col min="8" max="8" width="11.7155963302752" style="1" customWidth="1"/>
    <col min="9" max="9" width="10.0733944954128" style="1"/>
    <col min="10" max="10" width="44.7339449541284" style="1" customWidth="1"/>
    <col min="11" max="16378" width="10.0733944954128" style="1"/>
  </cols>
  <sheetData>
    <row r="1" ht="5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5" customHeight="1" spans="1:10">
      <c r="A3" s="4"/>
      <c r="B3" s="5"/>
      <c r="C3" s="6"/>
      <c r="D3" s="5"/>
      <c r="E3" s="5"/>
      <c r="F3" s="5"/>
      <c r="G3" s="5"/>
      <c r="H3" s="5"/>
      <c r="I3" s="5"/>
      <c r="J3" s="5"/>
    </row>
    <row r="4" s="1" customFormat="1" ht="28" customHeight="1" spans="1:10">
      <c r="A4" s="7" t="s">
        <v>11</v>
      </c>
      <c r="B4" s="8">
        <f>IF(E4&lt;&gt;"户主","",COUNTIF($E$2:E4,"户主"))</f>
        <v>1</v>
      </c>
      <c r="C4" s="9" t="s">
        <v>12</v>
      </c>
      <c r="D4" s="10">
        <v>2</v>
      </c>
      <c r="E4" s="9" t="s">
        <v>13</v>
      </c>
      <c r="F4" s="11">
        <v>320</v>
      </c>
      <c r="G4" s="12">
        <f t="shared" ref="G4:G8" si="0">D4*F4</f>
        <v>640</v>
      </c>
      <c r="H4" s="13" t="s">
        <v>14</v>
      </c>
      <c r="I4" s="24" t="s">
        <v>15</v>
      </c>
      <c r="J4" s="25" t="s">
        <v>16</v>
      </c>
    </row>
    <row r="5" s="1" customFormat="1" ht="28" customHeight="1" spans="1:10">
      <c r="A5" s="7" t="s">
        <v>11</v>
      </c>
      <c r="B5" s="14"/>
      <c r="C5" s="9" t="s">
        <v>17</v>
      </c>
      <c r="D5" s="15"/>
      <c r="E5" s="9" t="s">
        <v>18</v>
      </c>
      <c r="F5" s="16"/>
      <c r="G5" s="17"/>
      <c r="H5" s="13" t="s">
        <v>14</v>
      </c>
      <c r="I5" s="26"/>
      <c r="J5" s="25"/>
    </row>
    <row r="6" s="1" customFormat="1" ht="28" customHeight="1" spans="1:10">
      <c r="A6" s="7" t="s">
        <v>11</v>
      </c>
      <c r="B6" s="18">
        <f>IF(E6&lt;&gt;"户主","",COUNTIF($E$2:E6,"户主"))</f>
        <v>2</v>
      </c>
      <c r="C6" s="9" t="s">
        <v>19</v>
      </c>
      <c r="D6" s="9">
        <v>2</v>
      </c>
      <c r="E6" s="9" t="s">
        <v>13</v>
      </c>
      <c r="F6" s="7">
        <v>270</v>
      </c>
      <c r="G6" s="19">
        <f t="shared" si="0"/>
        <v>540</v>
      </c>
      <c r="H6" s="13" t="s">
        <v>14</v>
      </c>
      <c r="I6" s="13">
        <v>4</v>
      </c>
      <c r="J6" s="25" t="s">
        <v>20</v>
      </c>
    </row>
    <row r="7" s="1" customFormat="1" ht="28" customHeight="1" spans="1:10">
      <c r="A7" s="7" t="s">
        <v>11</v>
      </c>
      <c r="B7" s="18" t="str">
        <f>IF(E7&lt;&gt;"户主","",COUNTIF($E$2:E7,"户主"))</f>
        <v/>
      </c>
      <c r="C7" s="9" t="s">
        <v>21</v>
      </c>
      <c r="D7" s="9"/>
      <c r="E7" s="9" t="s">
        <v>18</v>
      </c>
      <c r="F7" s="7"/>
      <c r="G7" s="19"/>
      <c r="H7" s="13" t="s">
        <v>14</v>
      </c>
      <c r="I7" s="13"/>
      <c r="J7" s="25"/>
    </row>
    <row r="8" s="1" customFormat="1" ht="28" customHeight="1" spans="1:10">
      <c r="A8" s="7" t="s">
        <v>11</v>
      </c>
      <c r="B8" s="18">
        <f>IF(E8&lt;&gt;"户主","",COUNTIF($E$2:E8,"户主"))</f>
        <v>3</v>
      </c>
      <c r="C8" s="9" t="s">
        <v>22</v>
      </c>
      <c r="D8" s="9">
        <v>4</v>
      </c>
      <c r="E8" s="9" t="s">
        <v>13</v>
      </c>
      <c r="F8" s="7">
        <v>270</v>
      </c>
      <c r="G8" s="19">
        <f t="shared" si="0"/>
        <v>1080</v>
      </c>
      <c r="H8" s="13" t="s">
        <v>14</v>
      </c>
      <c r="I8" s="13">
        <v>4</v>
      </c>
      <c r="J8" s="25"/>
    </row>
    <row r="9" s="1" customFormat="1" ht="28" customHeight="1" spans="1:10">
      <c r="A9" s="7" t="s">
        <v>11</v>
      </c>
      <c r="B9" s="18" t="str">
        <f>IF(E9&lt;&gt;"户主","",COUNTIF($E$2:E9,"户主"))</f>
        <v/>
      </c>
      <c r="C9" s="9" t="s">
        <v>23</v>
      </c>
      <c r="D9" s="9"/>
      <c r="E9" s="9" t="s">
        <v>18</v>
      </c>
      <c r="F9" s="7"/>
      <c r="G9" s="19"/>
      <c r="H9" s="13" t="s">
        <v>14</v>
      </c>
      <c r="I9" s="13"/>
      <c r="J9" s="25" t="s">
        <v>24</v>
      </c>
    </row>
    <row r="10" s="1" customFormat="1" ht="28" customHeight="1" spans="1:10">
      <c r="A10" s="7" t="s">
        <v>11</v>
      </c>
      <c r="B10" s="18" t="str">
        <f>IF(E10&lt;&gt;"户主","",COUNTIF($E$2:E10,"户主"))</f>
        <v/>
      </c>
      <c r="C10" s="9" t="s">
        <v>25</v>
      </c>
      <c r="D10" s="9"/>
      <c r="E10" s="9" t="s">
        <v>26</v>
      </c>
      <c r="F10" s="7"/>
      <c r="G10" s="19"/>
      <c r="H10" s="13" t="s">
        <v>14</v>
      </c>
      <c r="I10" s="13"/>
      <c r="J10" s="25"/>
    </row>
    <row r="11" s="1" customFormat="1" ht="28" customHeight="1" spans="1:10">
      <c r="A11" s="7" t="s">
        <v>11</v>
      </c>
      <c r="B11" s="18" t="str">
        <f>IF(E11&lt;&gt;"户主","",COUNTIF($E$2:E11,"户主"))</f>
        <v/>
      </c>
      <c r="C11" s="9" t="s">
        <v>27</v>
      </c>
      <c r="D11" s="9"/>
      <c r="E11" s="9" t="s">
        <v>28</v>
      </c>
      <c r="F11" s="7"/>
      <c r="G11" s="19"/>
      <c r="H11" s="13" t="s">
        <v>14</v>
      </c>
      <c r="I11" s="13"/>
      <c r="J11" s="25"/>
    </row>
    <row r="12" s="1" customFormat="1" ht="28" customHeight="1" spans="1:10">
      <c r="A12" s="7" t="s">
        <v>11</v>
      </c>
      <c r="B12" s="18">
        <f>IF(E12&lt;&gt;"户主","",COUNTIF($E$2:E12,"户主"))</f>
        <v>4</v>
      </c>
      <c r="C12" s="9" t="s">
        <v>29</v>
      </c>
      <c r="D12" s="9">
        <v>1</v>
      </c>
      <c r="E12" s="9" t="s">
        <v>13</v>
      </c>
      <c r="F12" s="7">
        <v>320</v>
      </c>
      <c r="G12" s="19">
        <f t="shared" ref="G12:G15" si="1">D12*F12</f>
        <v>320</v>
      </c>
      <c r="H12" s="13" t="s">
        <v>14</v>
      </c>
      <c r="I12" s="13">
        <v>3</v>
      </c>
      <c r="J12" s="25" t="s">
        <v>30</v>
      </c>
    </row>
    <row r="13" s="1" customFormat="1" ht="28" customHeight="1" spans="1:10">
      <c r="A13" s="7" t="s">
        <v>11</v>
      </c>
      <c r="B13" s="18">
        <f>IF(E13&lt;&gt;"户主","",COUNTIF($E$2:E13,"户主"))</f>
        <v>5</v>
      </c>
      <c r="C13" s="9" t="s">
        <v>31</v>
      </c>
      <c r="D13" s="9">
        <v>2</v>
      </c>
      <c r="E13" s="9" t="s">
        <v>13</v>
      </c>
      <c r="F13" s="7">
        <v>270</v>
      </c>
      <c r="G13" s="19">
        <f t="shared" si="1"/>
        <v>540</v>
      </c>
      <c r="H13" s="13" t="s">
        <v>14</v>
      </c>
      <c r="I13" s="13"/>
      <c r="J13" s="25" t="s">
        <v>32</v>
      </c>
    </row>
    <row r="14" s="1" customFormat="1" ht="28" customHeight="1" spans="1:10">
      <c r="A14" s="7" t="s">
        <v>11</v>
      </c>
      <c r="B14" s="18" t="str">
        <f>IF(E14&lt;&gt;"户主","",COUNTIF($E$2:E14,"户主"))</f>
        <v/>
      </c>
      <c r="C14" s="9" t="s">
        <v>33</v>
      </c>
      <c r="D14" s="9"/>
      <c r="E14" s="9" t="s">
        <v>18</v>
      </c>
      <c r="F14" s="7"/>
      <c r="G14" s="19"/>
      <c r="H14" s="13" t="s">
        <v>14</v>
      </c>
      <c r="I14" s="13"/>
      <c r="J14" s="25"/>
    </row>
    <row r="15" s="1" customFormat="1" ht="28" customHeight="1" spans="1:10">
      <c r="A15" s="7" t="s">
        <v>11</v>
      </c>
      <c r="B15" s="18">
        <f>IF(E15&lt;&gt;"户主","",COUNTIF($E$2:E15,"户主"))</f>
        <v>6</v>
      </c>
      <c r="C15" s="9" t="s">
        <v>34</v>
      </c>
      <c r="D15" s="9">
        <v>2</v>
      </c>
      <c r="E15" s="9" t="s">
        <v>13</v>
      </c>
      <c r="F15" s="7">
        <v>270</v>
      </c>
      <c r="G15" s="19">
        <f t="shared" si="1"/>
        <v>540</v>
      </c>
      <c r="H15" s="13" t="s">
        <v>14</v>
      </c>
      <c r="I15" s="13">
        <v>3</v>
      </c>
      <c r="J15" s="25"/>
    </row>
    <row r="16" s="1" customFormat="1" ht="28" customHeight="1" spans="1:10">
      <c r="A16" s="7" t="s">
        <v>11</v>
      </c>
      <c r="B16" s="18" t="str">
        <f>IF(E16&lt;&gt;"户主","",COUNTIF($E$2:E16,"户主"))</f>
        <v/>
      </c>
      <c r="C16" s="9" t="s">
        <v>35</v>
      </c>
      <c r="D16" s="9"/>
      <c r="E16" s="9" t="s">
        <v>18</v>
      </c>
      <c r="F16" s="7"/>
      <c r="G16" s="19"/>
      <c r="H16" s="13" t="s">
        <v>14</v>
      </c>
      <c r="I16" s="13"/>
      <c r="J16" s="25" t="s">
        <v>36</v>
      </c>
    </row>
    <row r="17" s="1" customFormat="1" ht="28" customHeight="1" spans="1:10">
      <c r="A17" s="7" t="s">
        <v>37</v>
      </c>
      <c r="B17" s="18">
        <f>IF(E17&lt;&gt;"户主","",COUNTIF($E$2:E17,"户主"))</f>
        <v>7</v>
      </c>
      <c r="C17" s="9" t="s">
        <v>38</v>
      </c>
      <c r="D17" s="9">
        <v>3</v>
      </c>
      <c r="E17" s="9" t="s">
        <v>13</v>
      </c>
      <c r="F17" s="7">
        <v>796</v>
      </c>
      <c r="G17" s="19">
        <f>D17*F17</f>
        <v>2388</v>
      </c>
      <c r="H17" s="13" t="s">
        <v>14</v>
      </c>
      <c r="I17" s="13" t="s">
        <v>39</v>
      </c>
      <c r="J17" s="25" t="s">
        <v>40</v>
      </c>
    </row>
    <row r="18" s="1" customFormat="1" ht="28" customHeight="1" spans="1:10">
      <c r="A18" s="7" t="s">
        <v>37</v>
      </c>
      <c r="B18" s="18" t="str">
        <f>IF(E18&lt;&gt;"户主","",COUNTIF($E$2:E18,"户主"))</f>
        <v/>
      </c>
      <c r="C18" s="9" t="s">
        <v>41</v>
      </c>
      <c r="D18" s="9"/>
      <c r="E18" s="9" t="s">
        <v>18</v>
      </c>
      <c r="F18" s="7"/>
      <c r="G18" s="19"/>
      <c r="H18" s="13" t="s">
        <v>14</v>
      </c>
      <c r="I18" s="13"/>
      <c r="J18" s="25"/>
    </row>
    <row r="19" s="1" customFormat="1" ht="28" customHeight="1" spans="1:10">
      <c r="A19" s="7" t="s">
        <v>37</v>
      </c>
      <c r="B19" s="18" t="str">
        <f>IF(E19&lt;&gt;"户主","",COUNTIF($E$2:E19,"户主"))</f>
        <v/>
      </c>
      <c r="C19" s="9" t="s">
        <v>42</v>
      </c>
      <c r="D19" s="9"/>
      <c r="E19" s="9" t="s">
        <v>26</v>
      </c>
      <c r="F19" s="7"/>
      <c r="G19" s="19"/>
      <c r="H19" s="13" t="s">
        <v>14</v>
      </c>
      <c r="I19" s="13"/>
      <c r="J19" s="25"/>
    </row>
    <row r="20" s="1" customFormat="1" ht="28" customHeight="1" spans="1:10">
      <c r="A20" s="7" t="s">
        <v>37</v>
      </c>
      <c r="B20" s="18">
        <f>IF(E20&lt;&gt;"户主","",COUNTIF($E$2:E20,"户主"))</f>
        <v>8</v>
      </c>
      <c r="C20" s="9" t="s">
        <v>43</v>
      </c>
      <c r="D20" s="9">
        <v>3</v>
      </c>
      <c r="E20" s="9" t="s">
        <v>13</v>
      </c>
      <c r="F20" s="7">
        <v>796</v>
      </c>
      <c r="G20" s="19">
        <f>D20*F20</f>
        <v>2388</v>
      </c>
      <c r="H20" s="13" t="s">
        <v>14</v>
      </c>
      <c r="I20" s="13">
        <v>3</v>
      </c>
      <c r="J20" s="25" t="s">
        <v>44</v>
      </c>
    </row>
    <row r="21" s="1" customFormat="1" ht="28" customHeight="1" spans="1:10">
      <c r="A21" s="7" t="s">
        <v>37</v>
      </c>
      <c r="B21" s="18" t="str">
        <f>IF(E21&lt;&gt;"户主","",COUNTIF($E$2:E21,"户主"))</f>
        <v/>
      </c>
      <c r="C21" s="9" t="s">
        <v>45</v>
      </c>
      <c r="D21" s="9"/>
      <c r="E21" s="9" t="s">
        <v>18</v>
      </c>
      <c r="F21" s="7"/>
      <c r="G21" s="19"/>
      <c r="H21" s="13" t="s">
        <v>14</v>
      </c>
      <c r="I21" s="13"/>
      <c r="J21" s="25"/>
    </row>
    <row r="22" s="1" customFormat="1" ht="28" customHeight="1" spans="1:10">
      <c r="A22" s="7" t="s">
        <v>37</v>
      </c>
      <c r="B22" s="18" t="str">
        <f>IF(E22&lt;&gt;"户主","",COUNTIF($E$2:E22,"户主"))</f>
        <v/>
      </c>
      <c r="C22" s="9" t="s">
        <v>46</v>
      </c>
      <c r="D22" s="9"/>
      <c r="E22" s="9" t="s">
        <v>26</v>
      </c>
      <c r="F22" s="7"/>
      <c r="G22" s="19"/>
      <c r="H22" s="13" t="s">
        <v>14</v>
      </c>
      <c r="I22" s="13"/>
      <c r="J22" s="25"/>
    </row>
    <row r="23" s="1" customFormat="1" ht="28" customHeight="1" spans="1:10">
      <c r="A23" s="7" t="s">
        <v>37</v>
      </c>
      <c r="B23" s="18">
        <f>IF(E23&lt;&gt;"户主","",COUNTIF($E$2:E23,"户主"))</f>
        <v>9</v>
      </c>
      <c r="C23" s="9" t="s">
        <v>47</v>
      </c>
      <c r="D23" s="9">
        <v>3</v>
      </c>
      <c r="E23" s="9" t="s">
        <v>13</v>
      </c>
      <c r="F23" s="7">
        <v>320</v>
      </c>
      <c r="G23" s="19">
        <f t="shared" ref="G23:G28" si="2">D23*F23</f>
        <v>960</v>
      </c>
      <c r="H23" s="13" t="s">
        <v>14</v>
      </c>
      <c r="I23" s="13">
        <v>4</v>
      </c>
      <c r="J23" s="25" t="s">
        <v>48</v>
      </c>
    </row>
    <row r="24" s="1" customFormat="1" ht="28" customHeight="1" spans="1:10">
      <c r="A24" s="7" t="s">
        <v>37</v>
      </c>
      <c r="B24" s="18" t="str">
        <f>IF(E24&lt;&gt;"户主","",COUNTIF($E$2:E24,"户主"))</f>
        <v/>
      </c>
      <c r="C24" s="9" t="s">
        <v>49</v>
      </c>
      <c r="D24" s="9"/>
      <c r="E24" s="9" t="s">
        <v>18</v>
      </c>
      <c r="F24" s="7"/>
      <c r="G24" s="19"/>
      <c r="H24" s="13" t="s">
        <v>14</v>
      </c>
      <c r="I24" s="13"/>
      <c r="J24" s="25"/>
    </row>
    <row r="25" s="1" customFormat="1" ht="28" customHeight="1" spans="1:10">
      <c r="A25" s="7" t="s">
        <v>37</v>
      </c>
      <c r="B25" s="18" t="str">
        <f>IF(E25&lt;&gt;"户主","",COUNTIF($E$2:E25,"户主"))</f>
        <v/>
      </c>
      <c r="C25" s="9" t="s">
        <v>50</v>
      </c>
      <c r="D25" s="9"/>
      <c r="E25" s="9" t="s">
        <v>51</v>
      </c>
      <c r="F25" s="7"/>
      <c r="G25" s="19"/>
      <c r="H25" s="13" t="s">
        <v>14</v>
      </c>
      <c r="I25" s="13"/>
      <c r="J25" s="25"/>
    </row>
    <row r="26" s="1" customFormat="1" ht="28" customHeight="1" spans="1:10">
      <c r="A26" s="7" t="s">
        <v>37</v>
      </c>
      <c r="B26" s="18">
        <f>IF(E26&lt;&gt;"户主","",COUNTIF($E$2:E26,"户主"))</f>
        <v>10</v>
      </c>
      <c r="C26" s="9" t="s">
        <v>52</v>
      </c>
      <c r="D26" s="9">
        <v>2</v>
      </c>
      <c r="E26" s="9" t="s">
        <v>13</v>
      </c>
      <c r="F26" s="7">
        <v>320</v>
      </c>
      <c r="G26" s="19">
        <f t="shared" si="2"/>
        <v>640</v>
      </c>
      <c r="H26" s="13" t="s">
        <v>14</v>
      </c>
      <c r="I26" s="13">
        <v>3</v>
      </c>
      <c r="J26" s="25" t="s">
        <v>53</v>
      </c>
    </row>
    <row r="27" s="1" customFormat="1" ht="28" customHeight="1" spans="1:10">
      <c r="A27" s="7" t="s">
        <v>37</v>
      </c>
      <c r="B27" s="18" t="str">
        <f>IF(E27&lt;&gt;"户主","",COUNTIF($E$2:E27,"户主"))</f>
        <v/>
      </c>
      <c r="C27" s="9" t="s">
        <v>54</v>
      </c>
      <c r="D27" s="9"/>
      <c r="E27" s="9" t="s">
        <v>55</v>
      </c>
      <c r="F27" s="7"/>
      <c r="G27" s="19"/>
      <c r="H27" s="13" t="s">
        <v>14</v>
      </c>
      <c r="I27" s="13"/>
      <c r="J27" s="25"/>
    </row>
    <row r="28" s="1" customFormat="1" ht="28" customHeight="1" spans="1:10">
      <c r="A28" s="7" t="s">
        <v>37</v>
      </c>
      <c r="B28" s="18">
        <f>IF(E28&lt;&gt;"户主","",COUNTIF($E$2:E28,"户主"))</f>
        <v>11</v>
      </c>
      <c r="C28" s="9" t="s">
        <v>56</v>
      </c>
      <c r="D28" s="9">
        <v>4</v>
      </c>
      <c r="E28" s="9" t="s">
        <v>13</v>
      </c>
      <c r="F28" s="7">
        <v>320</v>
      </c>
      <c r="G28" s="19">
        <f t="shared" si="2"/>
        <v>1280</v>
      </c>
      <c r="H28" s="13" t="s">
        <v>14</v>
      </c>
      <c r="I28" s="13">
        <v>4</v>
      </c>
      <c r="J28" s="25" t="s">
        <v>53</v>
      </c>
    </row>
    <row r="29" s="1" customFormat="1" ht="28" customHeight="1" spans="1:10">
      <c r="A29" s="7" t="s">
        <v>37</v>
      </c>
      <c r="B29" s="18" t="str">
        <f>IF(E29&lt;&gt;"户主","",COUNTIF($E$2:E29,"户主"))</f>
        <v/>
      </c>
      <c r="C29" s="9" t="s">
        <v>57</v>
      </c>
      <c r="D29" s="9"/>
      <c r="E29" s="9" t="s">
        <v>55</v>
      </c>
      <c r="F29" s="7"/>
      <c r="G29" s="19"/>
      <c r="H29" s="13" t="s">
        <v>14</v>
      </c>
      <c r="I29" s="13"/>
      <c r="J29" s="25"/>
    </row>
    <row r="30" s="1" customFormat="1" ht="28" customHeight="1" spans="1:10">
      <c r="A30" s="7" t="s">
        <v>37</v>
      </c>
      <c r="B30" s="18" t="str">
        <f>IF(E30&lt;&gt;"户主","",COUNTIF($E$2:E30,"户主"))</f>
        <v/>
      </c>
      <c r="C30" s="9" t="s">
        <v>58</v>
      </c>
      <c r="D30" s="9"/>
      <c r="E30" s="9" t="s">
        <v>26</v>
      </c>
      <c r="F30" s="7"/>
      <c r="G30" s="19"/>
      <c r="H30" s="13" t="s">
        <v>14</v>
      </c>
      <c r="I30" s="13"/>
      <c r="J30" s="25"/>
    </row>
    <row r="31" s="1" customFormat="1" ht="28" customHeight="1" spans="1:10">
      <c r="A31" s="7" t="s">
        <v>37</v>
      </c>
      <c r="B31" s="18" t="str">
        <f>IF(E31&lt;&gt;"户主","",COUNTIF($E$2:E31,"户主"))</f>
        <v/>
      </c>
      <c r="C31" s="9" t="s">
        <v>59</v>
      </c>
      <c r="D31" s="9"/>
      <c r="E31" s="9" t="s">
        <v>26</v>
      </c>
      <c r="F31" s="7"/>
      <c r="G31" s="19"/>
      <c r="H31" s="13" t="s">
        <v>14</v>
      </c>
      <c r="I31" s="13"/>
      <c r="J31" s="25"/>
    </row>
    <row r="32" s="1" customFormat="1" ht="28" customHeight="1" spans="1:10">
      <c r="A32" s="7" t="s">
        <v>37</v>
      </c>
      <c r="B32" s="18">
        <f>IF(E32&lt;&gt;"户主","",COUNTIF($E$2:E32,"户主"))</f>
        <v>12</v>
      </c>
      <c r="C32" s="9" t="s">
        <v>60</v>
      </c>
      <c r="D32" s="9">
        <v>3</v>
      </c>
      <c r="E32" s="9" t="s">
        <v>13</v>
      </c>
      <c r="F32" s="7">
        <v>320</v>
      </c>
      <c r="G32" s="19">
        <f>D32*F32</f>
        <v>960</v>
      </c>
      <c r="H32" s="13" t="s">
        <v>14</v>
      </c>
      <c r="I32" s="13">
        <v>3</v>
      </c>
      <c r="J32" s="25" t="s">
        <v>53</v>
      </c>
    </row>
    <row r="33" s="1" customFormat="1" ht="28" customHeight="1" spans="1:10">
      <c r="A33" s="7" t="s">
        <v>37</v>
      </c>
      <c r="B33" s="18" t="str">
        <f>IF(E33&lt;&gt;"户主","",COUNTIF($E$2:E33,"户主"))</f>
        <v/>
      </c>
      <c r="C33" s="9" t="s">
        <v>61</v>
      </c>
      <c r="D33" s="9"/>
      <c r="E33" s="9" t="s">
        <v>55</v>
      </c>
      <c r="F33" s="7"/>
      <c r="G33" s="19"/>
      <c r="H33" s="13" t="s">
        <v>14</v>
      </c>
      <c r="I33" s="13"/>
      <c r="J33" s="25"/>
    </row>
    <row r="34" s="1" customFormat="1" ht="28" customHeight="1" spans="1:10">
      <c r="A34" s="7" t="s">
        <v>37</v>
      </c>
      <c r="B34" s="18" t="str">
        <f>IF(E34&lt;&gt;"户主","",COUNTIF($E$2:E34,"户主"))</f>
        <v/>
      </c>
      <c r="C34" s="9" t="s">
        <v>62</v>
      </c>
      <c r="D34" s="9"/>
      <c r="E34" s="9" t="s">
        <v>63</v>
      </c>
      <c r="F34" s="7"/>
      <c r="G34" s="19"/>
      <c r="H34" s="13" t="s">
        <v>14</v>
      </c>
      <c r="I34" s="13"/>
      <c r="J34" s="25"/>
    </row>
    <row r="35" s="1" customFormat="1" ht="28" customHeight="1" spans="1:10">
      <c r="A35" s="7" t="s">
        <v>37</v>
      </c>
      <c r="B35" s="18">
        <f>IF(E35&lt;&gt;"户主","",COUNTIF($E$2:E35,"户主"))</f>
        <v>13</v>
      </c>
      <c r="C35" s="9" t="s">
        <v>64</v>
      </c>
      <c r="D35" s="9">
        <v>3</v>
      </c>
      <c r="E35" s="9" t="s">
        <v>13</v>
      </c>
      <c r="F35" s="7">
        <v>320</v>
      </c>
      <c r="G35" s="19">
        <f t="shared" ref="G35:G39" si="3">D35*F35</f>
        <v>960</v>
      </c>
      <c r="H35" s="13" t="s">
        <v>14</v>
      </c>
      <c r="I35" s="13">
        <v>4</v>
      </c>
      <c r="J35" s="25" t="s">
        <v>53</v>
      </c>
    </row>
    <row r="36" s="1" customFormat="1" ht="28" customHeight="1" spans="1:10">
      <c r="A36" s="7" t="s">
        <v>37</v>
      </c>
      <c r="B36" s="18" t="str">
        <f>IF(E36&lt;&gt;"户主","",COUNTIF($E$2:E36,"户主"))</f>
        <v/>
      </c>
      <c r="C36" s="9" t="s">
        <v>65</v>
      </c>
      <c r="D36" s="9"/>
      <c r="E36" s="9" t="s">
        <v>66</v>
      </c>
      <c r="F36" s="7"/>
      <c r="G36" s="19"/>
      <c r="H36" s="13" t="s">
        <v>14</v>
      </c>
      <c r="I36" s="13"/>
      <c r="J36" s="25"/>
    </row>
    <row r="37" s="1" customFormat="1" ht="28" customHeight="1" spans="1:10">
      <c r="A37" s="7" t="s">
        <v>37</v>
      </c>
      <c r="B37" s="18" t="str">
        <f>IF(E37&lt;&gt;"户主","",COUNTIF($E$2:E37,"户主"))</f>
        <v/>
      </c>
      <c r="C37" s="9" t="s">
        <v>67</v>
      </c>
      <c r="D37" s="9"/>
      <c r="E37" s="9" t="s">
        <v>68</v>
      </c>
      <c r="F37" s="7"/>
      <c r="G37" s="19"/>
      <c r="H37" s="13" t="s">
        <v>14</v>
      </c>
      <c r="I37" s="13"/>
      <c r="J37" s="25"/>
    </row>
    <row r="38" s="1" customFormat="1" ht="28" customHeight="1" spans="1:10">
      <c r="A38" s="7" t="s">
        <v>37</v>
      </c>
      <c r="B38" s="18">
        <f>IF(E38&lt;&gt;"户主","",COUNTIF($E$2:E38,"户主"))</f>
        <v>14</v>
      </c>
      <c r="C38" s="20" t="s">
        <v>69</v>
      </c>
      <c r="D38" s="20">
        <v>1</v>
      </c>
      <c r="E38" s="20" t="s">
        <v>13</v>
      </c>
      <c r="F38" s="7">
        <v>270</v>
      </c>
      <c r="G38" s="19">
        <f t="shared" si="3"/>
        <v>270</v>
      </c>
      <c r="H38" s="13"/>
      <c r="I38" s="13"/>
      <c r="J38" s="25"/>
    </row>
    <row r="39" s="1" customFormat="1" ht="28" customHeight="1" spans="1:10">
      <c r="A39" s="7" t="s">
        <v>37</v>
      </c>
      <c r="B39" s="18">
        <f>IF(E39&lt;&gt;"户主","",COUNTIF($E$2:E39,"户主"))</f>
        <v>15</v>
      </c>
      <c r="C39" s="9" t="s">
        <v>70</v>
      </c>
      <c r="D39" s="9">
        <v>4</v>
      </c>
      <c r="E39" s="9" t="s">
        <v>13</v>
      </c>
      <c r="F39" s="7">
        <v>270</v>
      </c>
      <c r="G39" s="19">
        <f t="shared" si="3"/>
        <v>1080</v>
      </c>
      <c r="H39" s="13" t="s">
        <v>14</v>
      </c>
      <c r="I39" s="13">
        <v>5</v>
      </c>
      <c r="J39" s="25" t="s">
        <v>71</v>
      </c>
    </row>
    <row r="40" s="1" customFormat="1" ht="28" customHeight="1" spans="1:10">
      <c r="A40" s="7" t="s">
        <v>37</v>
      </c>
      <c r="B40" s="18" t="str">
        <f>IF(E40&lt;&gt;"户主","",COUNTIF($E$2:E40,"户主"))</f>
        <v/>
      </c>
      <c r="C40" s="9" t="s">
        <v>72</v>
      </c>
      <c r="D40" s="9"/>
      <c r="E40" s="9" t="s">
        <v>73</v>
      </c>
      <c r="F40" s="7"/>
      <c r="G40" s="19"/>
      <c r="H40" s="13" t="s">
        <v>14</v>
      </c>
      <c r="I40" s="13"/>
      <c r="J40" s="25"/>
    </row>
    <row r="41" s="1" customFormat="1" ht="28" customHeight="1" spans="1:10">
      <c r="A41" s="7" t="s">
        <v>37</v>
      </c>
      <c r="B41" s="18" t="str">
        <f>IF(E41&lt;&gt;"户主","",COUNTIF($E$2:E41,"户主"))</f>
        <v/>
      </c>
      <c r="C41" s="9" t="s">
        <v>74</v>
      </c>
      <c r="D41" s="9"/>
      <c r="E41" s="9" t="s">
        <v>73</v>
      </c>
      <c r="F41" s="7"/>
      <c r="G41" s="19"/>
      <c r="H41" s="13" t="s">
        <v>14</v>
      </c>
      <c r="I41" s="13"/>
      <c r="J41" s="25"/>
    </row>
    <row r="42" s="1" customFormat="1" ht="28" customHeight="1" spans="1:10">
      <c r="A42" s="7" t="s">
        <v>37</v>
      </c>
      <c r="B42" s="18" t="str">
        <f>IF(E42&lt;&gt;"户主","",COUNTIF($E$2:E42,"户主"))</f>
        <v/>
      </c>
      <c r="C42" s="9" t="s">
        <v>75</v>
      </c>
      <c r="D42" s="9"/>
      <c r="E42" s="9" t="s">
        <v>76</v>
      </c>
      <c r="F42" s="7"/>
      <c r="G42" s="19"/>
      <c r="H42" s="13" t="s">
        <v>14</v>
      </c>
      <c r="I42" s="13"/>
      <c r="J42" s="25"/>
    </row>
    <row r="43" s="1" customFormat="1" ht="28" customHeight="1" spans="1:10">
      <c r="A43" s="7" t="s">
        <v>37</v>
      </c>
      <c r="B43" s="18">
        <f>IF(E43&lt;&gt;"户主","",COUNTIF($E$2:E43,"户主"))</f>
        <v>16</v>
      </c>
      <c r="C43" s="9" t="s">
        <v>77</v>
      </c>
      <c r="D43" s="9">
        <v>1</v>
      </c>
      <c r="E43" s="9" t="s">
        <v>13</v>
      </c>
      <c r="F43" s="7">
        <v>270</v>
      </c>
      <c r="G43" s="19">
        <f t="shared" ref="G43:G48" si="4">D43*F43</f>
        <v>270</v>
      </c>
      <c r="H43" s="13" t="s">
        <v>14</v>
      </c>
      <c r="I43" s="13">
        <v>3</v>
      </c>
      <c r="J43" s="25" t="s">
        <v>78</v>
      </c>
    </row>
    <row r="44" s="1" customFormat="1" ht="28" customHeight="1" spans="1:10">
      <c r="A44" s="7" t="s">
        <v>37</v>
      </c>
      <c r="B44" s="18">
        <f>IF(E44&lt;&gt;"户主","",COUNTIF($E$2:E44,"户主"))</f>
        <v>17</v>
      </c>
      <c r="C44" s="9" t="s">
        <v>79</v>
      </c>
      <c r="D44" s="9">
        <v>3</v>
      </c>
      <c r="E44" s="9" t="s">
        <v>13</v>
      </c>
      <c r="F44" s="7">
        <v>270</v>
      </c>
      <c r="G44" s="19">
        <f t="shared" si="4"/>
        <v>810</v>
      </c>
      <c r="H44" s="13" t="s">
        <v>14</v>
      </c>
      <c r="I44" s="13">
        <v>4</v>
      </c>
      <c r="J44" s="25" t="s">
        <v>53</v>
      </c>
    </row>
    <row r="45" s="1" customFormat="1" ht="28" customHeight="1" spans="1:10">
      <c r="A45" s="7" t="s">
        <v>37</v>
      </c>
      <c r="B45" s="18" t="str">
        <f>IF(E45&lt;&gt;"户主","",COUNTIF($E$2:E45,"户主"))</f>
        <v/>
      </c>
      <c r="C45" s="9" t="s">
        <v>80</v>
      </c>
      <c r="D45" s="9"/>
      <c r="E45" s="9" t="s">
        <v>55</v>
      </c>
      <c r="F45" s="7"/>
      <c r="G45" s="19"/>
      <c r="H45" s="13" t="s">
        <v>14</v>
      </c>
      <c r="I45" s="13"/>
      <c r="J45" s="25"/>
    </row>
    <row r="46" s="1" customFormat="1" ht="28" customHeight="1" spans="1:10">
      <c r="A46" s="7" t="s">
        <v>37</v>
      </c>
      <c r="B46" s="18" t="str">
        <f>IF(E46&lt;&gt;"户主","",COUNTIF($E$2:E46,"户主"))</f>
        <v/>
      </c>
      <c r="C46" s="9" t="s">
        <v>81</v>
      </c>
      <c r="D46" s="9"/>
      <c r="E46" s="9" t="s">
        <v>82</v>
      </c>
      <c r="F46" s="7"/>
      <c r="G46" s="19"/>
      <c r="H46" s="13" t="s">
        <v>14</v>
      </c>
      <c r="I46" s="13"/>
      <c r="J46" s="25"/>
    </row>
    <row r="47" s="1" customFormat="1" ht="28" customHeight="1" spans="1:10">
      <c r="A47" s="7" t="s">
        <v>37</v>
      </c>
      <c r="B47" s="18">
        <f>IF(E47&lt;&gt;"户主","",COUNTIF($E$2:E47,"户主"))</f>
        <v>18</v>
      </c>
      <c r="C47" s="9" t="s">
        <v>83</v>
      </c>
      <c r="D47" s="9">
        <v>1</v>
      </c>
      <c r="E47" s="9" t="s">
        <v>13</v>
      </c>
      <c r="F47" s="7">
        <v>796</v>
      </c>
      <c r="G47" s="19">
        <f t="shared" si="4"/>
        <v>796</v>
      </c>
      <c r="H47" s="13" t="s">
        <v>14</v>
      </c>
      <c r="I47" s="13">
        <v>1</v>
      </c>
      <c r="J47" s="25" t="s">
        <v>84</v>
      </c>
    </row>
    <row r="48" s="1" customFormat="1" ht="28" customHeight="1" spans="1:10">
      <c r="A48" s="7" t="s">
        <v>37</v>
      </c>
      <c r="B48" s="18">
        <f>IF(E48&lt;&gt;"户主","",COUNTIF($E$2:E48,"户主"))</f>
        <v>19</v>
      </c>
      <c r="C48" s="9" t="s">
        <v>85</v>
      </c>
      <c r="D48" s="9">
        <v>3</v>
      </c>
      <c r="E48" s="9" t="s">
        <v>13</v>
      </c>
      <c r="F48" s="7">
        <v>270</v>
      </c>
      <c r="G48" s="19">
        <f t="shared" si="4"/>
        <v>810</v>
      </c>
      <c r="H48" s="13" t="s">
        <v>14</v>
      </c>
      <c r="I48" s="13">
        <v>3</v>
      </c>
      <c r="J48" s="25" t="s">
        <v>86</v>
      </c>
    </row>
    <row r="49" s="1" customFormat="1" ht="28" customHeight="1" spans="1:10">
      <c r="A49" s="7" t="s">
        <v>37</v>
      </c>
      <c r="B49" s="18" t="str">
        <f>IF(E49&lt;&gt;"户主","",COUNTIF($E$2:E49,"户主"))</f>
        <v/>
      </c>
      <c r="C49" s="9" t="s">
        <v>87</v>
      </c>
      <c r="D49" s="9"/>
      <c r="E49" s="9" t="s">
        <v>55</v>
      </c>
      <c r="F49" s="7"/>
      <c r="G49" s="19"/>
      <c r="H49" s="13" t="s">
        <v>14</v>
      </c>
      <c r="I49" s="13"/>
      <c r="J49" s="25"/>
    </row>
    <row r="50" s="1" customFormat="1" ht="28" customHeight="1" spans="1:10">
      <c r="A50" s="7" t="s">
        <v>37</v>
      </c>
      <c r="B50" s="18" t="str">
        <f>IF(E50&lt;&gt;"户主","",COUNTIF($E$2:E50,"户主"))</f>
        <v/>
      </c>
      <c r="C50" s="9" t="s">
        <v>88</v>
      </c>
      <c r="D50" s="9"/>
      <c r="E50" s="9" t="s">
        <v>26</v>
      </c>
      <c r="F50" s="7"/>
      <c r="G50" s="19"/>
      <c r="H50" s="13" t="s">
        <v>14</v>
      </c>
      <c r="I50" s="13"/>
      <c r="J50" s="25"/>
    </row>
    <row r="51" s="1" customFormat="1" ht="28" customHeight="1" spans="1:10">
      <c r="A51" s="7" t="s">
        <v>37</v>
      </c>
      <c r="B51" s="18">
        <f>IF(E51&lt;&gt;"户主","",COUNTIF($E$2:E51,"户主"))</f>
        <v>20</v>
      </c>
      <c r="C51" s="9" t="s">
        <v>89</v>
      </c>
      <c r="D51" s="9">
        <v>2</v>
      </c>
      <c r="E51" s="9" t="s">
        <v>13</v>
      </c>
      <c r="F51" s="7">
        <v>270</v>
      </c>
      <c r="G51" s="19">
        <f t="shared" ref="G51:G54" si="5">D51*F51</f>
        <v>540</v>
      </c>
      <c r="H51" s="13" t="s">
        <v>14</v>
      </c>
      <c r="I51" s="13">
        <v>2</v>
      </c>
      <c r="J51" s="25" t="s">
        <v>90</v>
      </c>
    </row>
    <row r="52" s="1" customFormat="1" ht="28" customHeight="1" spans="1:10">
      <c r="A52" s="7" t="s">
        <v>37</v>
      </c>
      <c r="B52" s="18" t="str">
        <f>IF(E52&lt;&gt;"户主","",COUNTIF($E$2:E52,"户主"))</f>
        <v/>
      </c>
      <c r="C52" s="9" t="s">
        <v>91</v>
      </c>
      <c r="D52" s="9"/>
      <c r="E52" s="9" t="s">
        <v>92</v>
      </c>
      <c r="F52" s="7"/>
      <c r="G52" s="19"/>
      <c r="H52" s="13" t="s">
        <v>14</v>
      </c>
      <c r="I52" s="13"/>
      <c r="J52" s="25"/>
    </row>
    <row r="53" s="1" customFormat="1" ht="28" customHeight="1" spans="1:10">
      <c r="A53" s="7" t="s">
        <v>37</v>
      </c>
      <c r="B53" s="18">
        <f>IF(E53&lt;&gt;"户主","",COUNTIF($E$2:E53,"户主"))</f>
        <v>21</v>
      </c>
      <c r="C53" s="9" t="s">
        <v>93</v>
      </c>
      <c r="D53" s="9">
        <v>1</v>
      </c>
      <c r="E53" s="9" t="s">
        <v>13</v>
      </c>
      <c r="F53" s="7">
        <v>270</v>
      </c>
      <c r="G53" s="19">
        <f t="shared" si="5"/>
        <v>270</v>
      </c>
      <c r="H53" s="13" t="s">
        <v>14</v>
      </c>
      <c r="I53" s="13">
        <v>4</v>
      </c>
      <c r="J53" s="25" t="s">
        <v>94</v>
      </c>
    </row>
    <row r="54" s="1" customFormat="1" ht="28" customHeight="1" spans="1:10">
      <c r="A54" s="7" t="s">
        <v>37</v>
      </c>
      <c r="B54" s="18">
        <f>IF(E54&lt;&gt;"户主","",COUNTIF($E$2:E54,"户主"))</f>
        <v>22</v>
      </c>
      <c r="C54" s="9" t="s">
        <v>95</v>
      </c>
      <c r="D54" s="9">
        <v>2</v>
      </c>
      <c r="E54" s="9" t="s">
        <v>13</v>
      </c>
      <c r="F54" s="7">
        <v>270</v>
      </c>
      <c r="G54" s="19">
        <f t="shared" si="5"/>
        <v>540</v>
      </c>
      <c r="H54" s="13" t="s">
        <v>14</v>
      </c>
      <c r="I54" s="13">
        <v>2</v>
      </c>
      <c r="J54" s="25" t="s">
        <v>96</v>
      </c>
    </row>
    <row r="55" s="1" customFormat="1" ht="28" customHeight="1" spans="1:10">
      <c r="A55" s="7" t="s">
        <v>37</v>
      </c>
      <c r="B55" s="18" t="str">
        <f>IF(E55&lt;&gt;"户主","",COUNTIF($E$2:E55,"户主"))</f>
        <v/>
      </c>
      <c r="C55" s="9" t="s">
        <v>97</v>
      </c>
      <c r="D55" s="9"/>
      <c r="E55" s="9" t="s">
        <v>55</v>
      </c>
      <c r="F55" s="7"/>
      <c r="G55" s="19"/>
      <c r="H55" s="13" t="s">
        <v>14</v>
      </c>
      <c r="I55" s="13"/>
      <c r="J55" s="25"/>
    </row>
    <row r="56" s="1" customFormat="1" ht="28" customHeight="1" spans="1:10">
      <c r="A56" s="7" t="s">
        <v>98</v>
      </c>
      <c r="B56" s="18">
        <f>IF(E56&lt;&gt;"户主","",COUNTIF($E$2:E56,"户主"))</f>
        <v>23</v>
      </c>
      <c r="C56" s="9" t="s">
        <v>99</v>
      </c>
      <c r="D56" s="9">
        <v>2</v>
      </c>
      <c r="E56" s="9" t="s">
        <v>13</v>
      </c>
      <c r="F56" s="7">
        <v>320</v>
      </c>
      <c r="G56" s="19">
        <f t="shared" ref="G56:G64" si="6">D56*F56</f>
        <v>640</v>
      </c>
      <c r="H56" s="13" t="s">
        <v>14</v>
      </c>
      <c r="I56" s="13">
        <v>5</v>
      </c>
      <c r="J56" s="25" t="s">
        <v>100</v>
      </c>
    </row>
    <row r="57" s="1" customFormat="1" ht="28" customHeight="1" spans="1:10">
      <c r="A57" s="7" t="s">
        <v>98</v>
      </c>
      <c r="B57" s="18" t="str">
        <f>IF(E57&lt;&gt;"户主","",COUNTIF($E$2:E57,"户主"))</f>
        <v/>
      </c>
      <c r="C57" s="9" t="s">
        <v>101</v>
      </c>
      <c r="D57" s="9"/>
      <c r="E57" s="9" t="s">
        <v>66</v>
      </c>
      <c r="F57" s="7"/>
      <c r="G57" s="19"/>
      <c r="H57" s="13" t="s">
        <v>14</v>
      </c>
      <c r="I57" s="13"/>
      <c r="J57" s="25"/>
    </row>
    <row r="58" s="1" customFormat="1" ht="28" customHeight="1" spans="1:10">
      <c r="A58" s="7" t="s">
        <v>98</v>
      </c>
      <c r="B58" s="18">
        <f>IF(E58&lt;&gt;"户主","",COUNTIF($E$2:E58,"户主"))</f>
        <v>24</v>
      </c>
      <c r="C58" s="9" t="s">
        <v>102</v>
      </c>
      <c r="D58" s="9">
        <v>3</v>
      </c>
      <c r="E58" s="9" t="s">
        <v>13</v>
      </c>
      <c r="F58" s="7">
        <v>796</v>
      </c>
      <c r="G58" s="19">
        <f t="shared" si="6"/>
        <v>2388</v>
      </c>
      <c r="H58" s="13" t="s">
        <v>14</v>
      </c>
      <c r="I58" s="13">
        <v>3</v>
      </c>
      <c r="J58" s="25" t="s">
        <v>103</v>
      </c>
    </row>
    <row r="59" s="1" customFormat="1" ht="28" customHeight="1" spans="1:10">
      <c r="A59" s="7" t="s">
        <v>98</v>
      </c>
      <c r="B59" s="18" t="str">
        <f>IF(E59&lt;&gt;"户主","",COUNTIF($E$2:E59,"户主"))</f>
        <v/>
      </c>
      <c r="C59" s="9" t="s">
        <v>104</v>
      </c>
      <c r="D59" s="9"/>
      <c r="E59" s="9" t="s">
        <v>63</v>
      </c>
      <c r="F59" s="7"/>
      <c r="G59" s="19"/>
      <c r="H59" s="13" t="s">
        <v>14</v>
      </c>
      <c r="I59" s="13"/>
      <c r="J59" s="25"/>
    </row>
    <row r="60" s="1" customFormat="1" ht="28" customHeight="1" spans="1:10">
      <c r="A60" s="7" t="s">
        <v>98</v>
      </c>
      <c r="B60" s="18" t="str">
        <f>IF(E60&lt;&gt;"户主","",COUNTIF($E$2:E60,"户主"))</f>
        <v/>
      </c>
      <c r="C60" s="9" t="s">
        <v>105</v>
      </c>
      <c r="D60" s="9"/>
      <c r="E60" s="9" t="s">
        <v>92</v>
      </c>
      <c r="F60" s="7"/>
      <c r="G60" s="19"/>
      <c r="H60" s="13" t="s">
        <v>14</v>
      </c>
      <c r="I60" s="13"/>
      <c r="J60" s="25"/>
    </row>
    <row r="61" s="1" customFormat="1" ht="28" customHeight="1" spans="1:10">
      <c r="A61" s="7" t="s">
        <v>98</v>
      </c>
      <c r="B61" s="18">
        <f>IF(E61&lt;&gt;"户主","",COUNTIF($E$2:E61,"户主"))</f>
        <v>25</v>
      </c>
      <c r="C61" s="9" t="s">
        <v>106</v>
      </c>
      <c r="D61" s="9">
        <v>1</v>
      </c>
      <c r="E61" s="9" t="s">
        <v>13</v>
      </c>
      <c r="F61" s="7">
        <v>320</v>
      </c>
      <c r="G61" s="19">
        <f t="shared" si="6"/>
        <v>320</v>
      </c>
      <c r="H61" s="13" t="s">
        <v>14</v>
      </c>
      <c r="I61" s="13">
        <v>1</v>
      </c>
      <c r="J61" s="25" t="s">
        <v>53</v>
      </c>
    </row>
    <row r="62" s="1" customFormat="1" ht="28" customHeight="1" spans="1:10">
      <c r="A62" s="7" t="s">
        <v>98</v>
      </c>
      <c r="B62" s="18">
        <f>IF(E62&lt;&gt;"户主","",COUNTIF($E$2:E62,"户主"))</f>
        <v>26</v>
      </c>
      <c r="C62" s="9" t="s">
        <v>107</v>
      </c>
      <c r="D62" s="9">
        <v>1</v>
      </c>
      <c r="E62" s="9" t="s">
        <v>13</v>
      </c>
      <c r="F62" s="7">
        <v>320</v>
      </c>
      <c r="G62" s="19">
        <f t="shared" si="6"/>
        <v>320</v>
      </c>
      <c r="H62" s="13" t="s">
        <v>14</v>
      </c>
      <c r="I62" s="13">
        <v>4</v>
      </c>
      <c r="J62" s="25" t="s">
        <v>53</v>
      </c>
    </row>
    <row r="63" s="1" customFormat="1" ht="28" customHeight="1" spans="1:10">
      <c r="A63" s="21" t="s">
        <v>98</v>
      </c>
      <c r="B63" s="18">
        <f>IF(E63&lt;&gt;"户主","",COUNTIF($E$2:E63,"户主"))</f>
        <v>27</v>
      </c>
      <c r="C63" s="22" t="s">
        <v>108</v>
      </c>
      <c r="D63" s="22">
        <v>1</v>
      </c>
      <c r="E63" s="22" t="s">
        <v>13</v>
      </c>
      <c r="F63" s="7">
        <v>796</v>
      </c>
      <c r="G63" s="19">
        <f t="shared" si="6"/>
        <v>796</v>
      </c>
      <c r="H63" s="23" t="s">
        <v>14</v>
      </c>
      <c r="I63" s="23"/>
      <c r="J63" s="27"/>
    </row>
    <row r="64" s="1" customFormat="1" ht="28" customHeight="1" spans="1:10">
      <c r="A64" s="7" t="s">
        <v>98</v>
      </c>
      <c r="B64" s="18">
        <f>IF(E64&lt;&gt;"户主","",COUNTIF($E$2:E64,"户主"))</f>
        <v>28</v>
      </c>
      <c r="C64" s="9" t="s">
        <v>109</v>
      </c>
      <c r="D64" s="9">
        <v>2</v>
      </c>
      <c r="E64" s="9" t="s">
        <v>13</v>
      </c>
      <c r="F64" s="7">
        <v>320</v>
      </c>
      <c r="G64" s="19">
        <f t="shared" si="6"/>
        <v>640</v>
      </c>
      <c r="H64" s="13" t="s">
        <v>14</v>
      </c>
      <c r="I64" s="13">
        <v>6</v>
      </c>
      <c r="J64" s="25" t="s">
        <v>110</v>
      </c>
    </row>
    <row r="65" s="1" customFormat="1" ht="28" customHeight="1" spans="1:10">
      <c r="A65" s="7" t="s">
        <v>98</v>
      </c>
      <c r="B65" s="18" t="str">
        <f>IF(E65&lt;&gt;"户主","",COUNTIF($E$2:E65,"户主"))</f>
        <v/>
      </c>
      <c r="C65" s="9" t="s">
        <v>111</v>
      </c>
      <c r="D65" s="9"/>
      <c r="E65" s="9" t="s">
        <v>18</v>
      </c>
      <c r="F65" s="7"/>
      <c r="G65" s="19"/>
      <c r="H65" s="13" t="s">
        <v>14</v>
      </c>
      <c r="I65" s="13"/>
      <c r="J65" s="25"/>
    </row>
    <row r="66" s="1" customFormat="1" ht="28" customHeight="1" spans="1:10">
      <c r="A66" s="7" t="s">
        <v>98</v>
      </c>
      <c r="B66" s="18">
        <f>IF(E66&lt;&gt;"户主","",COUNTIF($E$2:E66,"户主"))</f>
        <v>29</v>
      </c>
      <c r="C66" s="9" t="s">
        <v>112</v>
      </c>
      <c r="D66" s="9">
        <v>1</v>
      </c>
      <c r="E66" s="9" t="s">
        <v>13</v>
      </c>
      <c r="F66" s="7">
        <v>320</v>
      </c>
      <c r="G66" s="19">
        <f t="shared" ref="G66:G69" si="7">D66*F66</f>
        <v>320</v>
      </c>
      <c r="H66" s="13" t="s">
        <v>14</v>
      </c>
      <c r="I66" s="13">
        <v>1</v>
      </c>
      <c r="J66" s="25" t="s">
        <v>113</v>
      </c>
    </row>
    <row r="67" s="1" customFormat="1" ht="28" customHeight="1" spans="1:10">
      <c r="A67" s="7" t="s">
        <v>98</v>
      </c>
      <c r="B67" s="18">
        <f>IF(E67&lt;&gt;"户主","",COUNTIF($E$2:E67,"户主"))</f>
        <v>30</v>
      </c>
      <c r="C67" s="9" t="s">
        <v>114</v>
      </c>
      <c r="D67" s="9">
        <v>2</v>
      </c>
      <c r="E67" s="9" t="s">
        <v>13</v>
      </c>
      <c r="F67" s="7">
        <v>320</v>
      </c>
      <c r="G67" s="19">
        <f t="shared" si="7"/>
        <v>640</v>
      </c>
      <c r="H67" s="13" t="s">
        <v>14</v>
      </c>
      <c r="I67" s="13">
        <v>5</v>
      </c>
      <c r="J67" s="25" t="s">
        <v>115</v>
      </c>
    </row>
    <row r="68" s="1" customFormat="1" ht="28" customHeight="1" spans="1:10">
      <c r="A68" s="7" t="s">
        <v>98</v>
      </c>
      <c r="B68" s="18" t="str">
        <f>IF(E68&lt;&gt;"户主","",COUNTIF($E$2:E68,"户主"))</f>
        <v/>
      </c>
      <c r="C68" s="9" t="s">
        <v>116</v>
      </c>
      <c r="D68" s="9"/>
      <c r="E68" s="9" t="s">
        <v>18</v>
      </c>
      <c r="F68" s="7"/>
      <c r="G68" s="19"/>
      <c r="H68" s="13" t="s">
        <v>14</v>
      </c>
      <c r="I68" s="13"/>
      <c r="J68" s="25"/>
    </row>
    <row r="69" s="1" customFormat="1" ht="28" customHeight="1" spans="1:10">
      <c r="A69" s="7" t="s">
        <v>98</v>
      </c>
      <c r="B69" s="18">
        <f>IF(E69&lt;&gt;"户主","",COUNTIF($E$2:E69,"户主"))</f>
        <v>31</v>
      </c>
      <c r="C69" s="28" t="s">
        <v>117</v>
      </c>
      <c r="D69" s="29">
        <v>4</v>
      </c>
      <c r="E69" s="9" t="s">
        <v>13</v>
      </c>
      <c r="F69" s="7">
        <v>270</v>
      </c>
      <c r="G69" s="19">
        <f t="shared" si="7"/>
        <v>1080</v>
      </c>
      <c r="H69" s="13" t="s">
        <v>14</v>
      </c>
      <c r="I69" s="7">
        <v>4</v>
      </c>
      <c r="J69" s="25" t="s">
        <v>118</v>
      </c>
    </row>
    <row r="70" s="1" customFormat="1" ht="28" customHeight="1" spans="1:10">
      <c r="A70" s="7" t="s">
        <v>98</v>
      </c>
      <c r="B70" s="18" t="str">
        <f>IF(E70&lt;&gt;"户主","",COUNTIF($E$2:E70,"户主"))</f>
        <v/>
      </c>
      <c r="C70" s="30" t="s">
        <v>119</v>
      </c>
      <c r="D70" s="29"/>
      <c r="E70" s="29" t="s">
        <v>18</v>
      </c>
      <c r="F70" s="9"/>
      <c r="G70" s="19"/>
      <c r="H70" s="13" t="s">
        <v>14</v>
      </c>
      <c r="I70" s="7"/>
      <c r="J70" s="25"/>
    </row>
    <row r="71" s="1" customFormat="1" ht="28" customHeight="1" spans="1:10">
      <c r="A71" s="7" t="s">
        <v>98</v>
      </c>
      <c r="B71" s="18" t="str">
        <f>IF(E71&lt;&gt;"户主","",COUNTIF($E$2:E71,"户主"))</f>
        <v/>
      </c>
      <c r="C71" s="30" t="s">
        <v>120</v>
      </c>
      <c r="D71" s="29"/>
      <c r="E71" s="29" t="s">
        <v>92</v>
      </c>
      <c r="F71" s="9"/>
      <c r="G71" s="19"/>
      <c r="H71" s="13" t="s">
        <v>14</v>
      </c>
      <c r="I71" s="7"/>
      <c r="J71" s="25"/>
    </row>
    <row r="72" s="1" customFormat="1" ht="28" customHeight="1" spans="1:10">
      <c r="A72" s="7" t="s">
        <v>98</v>
      </c>
      <c r="B72" s="18" t="str">
        <f>IF(E72&lt;&gt;"户主","",COUNTIF($E$2:E72,"户主"))</f>
        <v/>
      </c>
      <c r="C72" s="30" t="s">
        <v>121</v>
      </c>
      <c r="D72" s="29"/>
      <c r="E72" s="29" t="s">
        <v>92</v>
      </c>
      <c r="F72" s="9"/>
      <c r="G72" s="19"/>
      <c r="H72" s="13" t="s">
        <v>14</v>
      </c>
      <c r="I72" s="7"/>
      <c r="J72" s="25"/>
    </row>
    <row r="73" s="1" customFormat="1" ht="28" customHeight="1" spans="1:10">
      <c r="A73" s="7" t="s">
        <v>98</v>
      </c>
      <c r="B73" s="18">
        <f>IF(E73&lt;&gt;"户主","",COUNTIF($E$2:E73,"户主"))</f>
        <v>32</v>
      </c>
      <c r="C73" s="20" t="s">
        <v>122</v>
      </c>
      <c r="D73" s="29">
        <v>1</v>
      </c>
      <c r="E73" s="9" t="s">
        <v>13</v>
      </c>
      <c r="F73" s="7">
        <v>320</v>
      </c>
      <c r="G73" s="19">
        <f t="shared" ref="G73:G80" si="8">D73*F73</f>
        <v>320</v>
      </c>
      <c r="H73" s="7" t="s">
        <v>123</v>
      </c>
      <c r="I73" s="7">
        <v>8</v>
      </c>
      <c r="J73" s="25" t="s">
        <v>124</v>
      </c>
    </row>
    <row r="74" s="1" customFormat="1" ht="28" customHeight="1" spans="1:10">
      <c r="A74" s="7" t="s">
        <v>98</v>
      </c>
      <c r="B74" s="18">
        <f>IF(E74&lt;&gt;"户主","",COUNTIF($E$2:E74,"户主"))</f>
        <v>33</v>
      </c>
      <c r="C74" s="20" t="s">
        <v>125</v>
      </c>
      <c r="D74" s="29">
        <v>4</v>
      </c>
      <c r="E74" s="9" t="s">
        <v>13</v>
      </c>
      <c r="F74" s="7">
        <v>320</v>
      </c>
      <c r="G74" s="19">
        <f t="shared" si="8"/>
        <v>1280</v>
      </c>
      <c r="H74" s="7" t="s">
        <v>123</v>
      </c>
      <c r="I74" s="7">
        <v>4</v>
      </c>
      <c r="J74" s="25" t="s">
        <v>115</v>
      </c>
    </row>
    <row r="75" s="1" customFormat="1" ht="28" customHeight="1" spans="1:10">
      <c r="A75" s="7" t="s">
        <v>98</v>
      </c>
      <c r="B75" s="18" t="str">
        <f>IF(E75&lt;&gt;"户主","",COUNTIF($E$2:E75,"户主"))</f>
        <v/>
      </c>
      <c r="C75" s="20" t="s">
        <v>126</v>
      </c>
      <c r="D75" s="29"/>
      <c r="E75" s="7" t="s">
        <v>18</v>
      </c>
      <c r="F75" s="9"/>
      <c r="G75" s="19"/>
      <c r="H75" s="7" t="s">
        <v>123</v>
      </c>
      <c r="I75" s="7"/>
      <c r="J75" s="25"/>
    </row>
    <row r="76" s="1" customFormat="1" ht="28" customHeight="1" spans="1:10">
      <c r="A76" s="7" t="s">
        <v>98</v>
      </c>
      <c r="B76" s="18" t="str">
        <f>IF(E76&lt;&gt;"户主","",COUNTIF($E$2:E76,"户主"))</f>
        <v/>
      </c>
      <c r="C76" s="20" t="s">
        <v>127</v>
      </c>
      <c r="D76" s="29"/>
      <c r="E76" s="7" t="s">
        <v>63</v>
      </c>
      <c r="F76" s="9"/>
      <c r="G76" s="19"/>
      <c r="H76" s="7" t="s">
        <v>123</v>
      </c>
      <c r="I76" s="7"/>
      <c r="J76" s="25"/>
    </row>
    <row r="77" s="1" customFormat="1" ht="28" customHeight="1" spans="1:10">
      <c r="A77" s="7" t="s">
        <v>98</v>
      </c>
      <c r="B77" s="18" t="str">
        <f>IF(E77&lt;&gt;"户主","",COUNTIF($E$2:E77,"户主"))</f>
        <v/>
      </c>
      <c r="C77" s="20" t="s">
        <v>128</v>
      </c>
      <c r="D77" s="29"/>
      <c r="E77" s="7" t="s">
        <v>51</v>
      </c>
      <c r="F77" s="9"/>
      <c r="G77" s="19"/>
      <c r="H77" s="7" t="s">
        <v>123</v>
      </c>
      <c r="I77" s="7"/>
      <c r="J77" s="25"/>
    </row>
    <row r="78" s="1" customFormat="1" ht="28" customHeight="1" spans="1:10">
      <c r="A78" s="7" t="s">
        <v>129</v>
      </c>
      <c r="B78" s="18">
        <f>IF(E78&lt;&gt;"户主","",COUNTIF($E$2:E78,"户主"))</f>
        <v>34</v>
      </c>
      <c r="C78" s="9" t="s">
        <v>130</v>
      </c>
      <c r="D78" s="7">
        <v>1</v>
      </c>
      <c r="E78" s="9" t="s">
        <v>13</v>
      </c>
      <c r="F78" s="7">
        <v>320</v>
      </c>
      <c r="G78" s="19">
        <f t="shared" si="8"/>
        <v>320</v>
      </c>
      <c r="H78" s="7" t="s">
        <v>123</v>
      </c>
      <c r="I78" s="9">
        <v>5</v>
      </c>
      <c r="J78" s="25" t="s">
        <v>113</v>
      </c>
    </row>
    <row r="79" s="1" customFormat="1" ht="28" customHeight="1" spans="1:10">
      <c r="A79" s="7" t="s">
        <v>129</v>
      </c>
      <c r="B79" s="18">
        <f>IF(E79&lt;&gt;"户主","",COUNTIF($E$2:E79,"户主"))</f>
        <v>35</v>
      </c>
      <c r="C79" s="9" t="s">
        <v>131</v>
      </c>
      <c r="D79" s="7">
        <v>1</v>
      </c>
      <c r="E79" s="9" t="s">
        <v>13</v>
      </c>
      <c r="F79" s="7">
        <v>320</v>
      </c>
      <c r="G79" s="19">
        <f t="shared" si="8"/>
        <v>320</v>
      </c>
      <c r="H79" s="7" t="s">
        <v>123</v>
      </c>
      <c r="I79" s="7">
        <v>2</v>
      </c>
      <c r="J79" s="25" t="s">
        <v>132</v>
      </c>
    </row>
    <row r="80" s="1" customFormat="1" ht="28" customHeight="1" spans="1:10">
      <c r="A80" s="7" t="s">
        <v>129</v>
      </c>
      <c r="B80" s="18">
        <f>IF(E80&lt;&gt;"户主","",COUNTIF($E$2:E80,"户主"))</f>
        <v>36</v>
      </c>
      <c r="C80" s="31" t="s">
        <v>133</v>
      </c>
      <c r="D80" s="7">
        <v>3</v>
      </c>
      <c r="E80" s="9" t="s">
        <v>13</v>
      </c>
      <c r="F80" s="7">
        <v>320</v>
      </c>
      <c r="G80" s="19">
        <f t="shared" si="8"/>
        <v>960</v>
      </c>
      <c r="H80" s="7" t="s">
        <v>123</v>
      </c>
      <c r="I80" s="7">
        <v>5</v>
      </c>
      <c r="J80" s="25" t="s">
        <v>134</v>
      </c>
    </row>
    <row r="81" s="1" customFormat="1" ht="28" customHeight="1" spans="1:10">
      <c r="A81" s="7" t="s">
        <v>129</v>
      </c>
      <c r="B81" s="18" t="str">
        <f>IF(E81&lt;&gt;"户主","",COUNTIF($E$2:E81,"户主"))</f>
        <v/>
      </c>
      <c r="C81" s="31" t="s">
        <v>135</v>
      </c>
      <c r="D81" s="7"/>
      <c r="E81" s="31" t="s">
        <v>26</v>
      </c>
      <c r="F81" s="7"/>
      <c r="G81" s="19"/>
      <c r="H81" s="7" t="s">
        <v>123</v>
      </c>
      <c r="I81" s="7"/>
      <c r="J81" s="25"/>
    </row>
    <row r="82" s="1" customFormat="1" ht="28" customHeight="1" spans="1:10">
      <c r="A82" s="7" t="s">
        <v>129</v>
      </c>
      <c r="B82" s="18" t="str">
        <f>IF(E82&lt;&gt;"户主","",COUNTIF($E$2:E82,"户主"))</f>
        <v/>
      </c>
      <c r="C82" s="31" t="s">
        <v>136</v>
      </c>
      <c r="D82" s="7"/>
      <c r="E82" s="31" t="s">
        <v>137</v>
      </c>
      <c r="F82" s="7"/>
      <c r="G82" s="19"/>
      <c r="H82" s="7" t="s">
        <v>123</v>
      </c>
      <c r="I82" s="7"/>
      <c r="J82" s="25"/>
    </row>
    <row r="83" s="1" customFormat="1" ht="28" customHeight="1" spans="1:10">
      <c r="A83" s="7" t="s">
        <v>129</v>
      </c>
      <c r="B83" s="18">
        <f>IF(E83&lt;&gt;"户主","",COUNTIF($E$2:E83,"户主"))</f>
        <v>37</v>
      </c>
      <c r="C83" s="31" t="s">
        <v>138</v>
      </c>
      <c r="D83" s="7">
        <v>2</v>
      </c>
      <c r="E83" s="9" t="s">
        <v>13</v>
      </c>
      <c r="F83" s="7">
        <v>320</v>
      </c>
      <c r="G83" s="19">
        <f t="shared" ref="G83:G88" si="9">D83*F83</f>
        <v>640</v>
      </c>
      <c r="H83" s="7" t="s">
        <v>14</v>
      </c>
      <c r="I83" s="7">
        <v>2</v>
      </c>
      <c r="J83" s="25" t="s">
        <v>139</v>
      </c>
    </row>
    <row r="84" s="1" customFormat="1" ht="28" customHeight="1" spans="1:10">
      <c r="A84" s="7" t="s">
        <v>129</v>
      </c>
      <c r="B84" s="18" t="str">
        <f>IF(E84&lt;&gt;"户主","",COUNTIF($E$2:E84,"户主"))</f>
        <v/>
      </c>
      <c r="C84" s="30" t="s">
        <v>140</v>
      </c>
      <c r="D84" s="7"/>
      <c r="E84" s="29" t="s">
        <v>63</v>
      </c>
      <c r="F84" s="7"/>
      <c r="G84" s="19"/>
      <c r="H84" s="7" t="s">
        <v>14</v>
      </c>
      <c r="I84" s="7"/>
      <c r="J84" s="25"/>
    </row>
    <row r="85" s="1" customFormat="1" ht="28" customHeight="1" spans="1:10">
      <c r="A85" s="7" t="s">
        <v>129</v>
      </c>
      <c r="B85" s="18">
        <f>IF(E85&lt;&gt;"户主","",COUNTIF($E$2:E85,"户主"))</f>
        <v>38</v>
      </c>
      <c r="C85" s="31" t="s">
        <v>141</v>
      </c>
      <c r="D85" s="7">
        <v>3</v>
      </c>
      <c r="E85" s="9" t="s">
        <v>13</v>
      </c>
      <c r="F85" s="7">
        <v>270</v>
      </c>
      <c r="G85" s="19">
        <f t="shared" si="9"/>
        <v>810</v>
      </c>
      <c r="H85" s="7" t="s">
        <v>14</v>
      </c>
      <c r="I85" s="7">
        <v>4</v>
      </c>
      <c r="J85" s="25" t="s">
        <v>142</v>
      </c>
    </row>
    <row r="86" s="1" customFormat="1" ht="28" customHeight="1" spans="1:10">
      <c r="A86" s="7" t="s">
        <v>129</v>
      </c>
      <c r="B86" s="18" t="str">
        <f>IF(E86&lt;&gt;"户主","",COUNTIF($E$2:E86,"户主"))</f>
        <v/>
      </c>
      <c r="C86" s="9" t="s">
        <v>143</v>
      </c>
      <c r="D86" s="7"/>
      <c r="E86" s="9" t="s">
        <v>18</v>
      </c>
      <c r="F86" s="7"/>
      <c r="G86" s="19"/>
      <c r="H86" s="7" t="s">
        <v>14</v>
      </c>
      <c r="I86" s="7"/>
      <c r="J86" s="25"/>
    </row>
    <row r="87" s="1" customFormat="1" ht="28" customHeight="1" spans="1:10">
      <c r="A87" s="7" t="s">
        <v>129</v>
      </c>
      <c r="B87" s="18" t="str">
        <f>IF(E87&lt;&gt;"户主","",COUNTIF($E$2:E87,"户主"))</f>
        <v/>
      </c>
      <c r="C87" s="9" t="s">
        <v>144</v>
      </c>
      <c r="D87" s="32"/>
      <c r="E87" s="9" t="s">
        <v>63</v>
      </c>
      <c r="F87" s="7"/>
      <c r="G87" s="19"/>
      <c r="H87" s="7"/>
      <c r="I87" s="7"/>
      <c r="J87" s="25"/>
    </row>
    <row r="88" s="1" customFormat="1" ht="28" customHeight="1" spans="1:10">
      <c r="A88" s="7" t="s">
        <v>129</v>
      </c>
      <c r="B88" s="18">
        <f>IF(E88&lt;&gt;"户主","",COUNTIF($E$2:E88,"户主"))</f>
        <v>39</v>
      </c>
      <c r="C88" s="9" t="s">
        <v>145</v>
      </c>
      <c r="D88" s="7">
        <v>3</v>
      </c>
      <c r="E88" s="9" t="s">
        <v>13</v>
      </c>
      <c r="F88" s="7">
        <v>320</v>
      </c>
      <c r="G88" s="19">
        <f t="shared" si="9"/>
        <v>960</v>
      </c>
      <c r="H88" s="7" t="s">
        <v>123</v>
      </c>
      <c r="I88" s="7">
        <v>6</v>
      </c>
      <c r="J88" s="25" t="s">
        <v>146</v>
      </c>
    </row>
    <row r="89" s="1" customFormat="1" ht="28" customHeight="1" spans="1:10">
      <c r="A89" s="7" t="s">
        <v>129</v>
      </c>
      <c r="B89" s="18" t="str">
        <f>IF(E89&lt;&gt;"户主","",COUNTIF($E$2:E89,"户主"))</f>
        <v/>
      </c>
      <c r="C89" s="9" t="s">
        <v>147</v>
      </c>
      <c r="D89" s="7"/>
      <c r="E89" s="7" t="s">
        <v>18</v>
      </c>
      <c r="F89" s="7"/>
      <c r="G89" s="19"/>
      <c r="H89" s="7" t="s">
        <v>14</v>
      </c>
      <c r="I89" s="7"/>
      <c r="J89" s="25"/>
    </row>
    <row r="90" s="1" customFormat="1" ht="28" customHeight="1" spans="1:10">
      <c r="A90" s="7" t="s">
        <v>129</v>
      </c>
      <c r="B90" s="18" t="str">
        <f>IF(E90&lt;&gt;"户主","",COUNTIF($E$2:E90,"户主"))</f>
        <v/>
      </c>
      <c r="C90" s="9" t="s">
        <v>148</v>
      </c>
      <c r="D90" s="7"/>
      <c r="E90" s="7" t="s">
        <v>63</v>
      </c>
      <c r="F90" s="7"/>
      <c r="G90" s="19"/>
      <c r="H90" s="7" t="s">
        <v>14</v>
      </c>
      <c r="I90" s="7"/>
      <c r="J90" s="25"/>
    </row>
    <row r="91" s="1" customFormat="1" ht="28" customHeight="1" spans="1:10">
      <c r="A91" s="7" t="s">
        <v>129</v>
      </c>
      <c r="B91" s="18">
        <f>IF(E91&lt;&gt;"户主","",COUNTIF($E$2:E91,"户主"))</f>
        <v>40</v>
      </c>
      <c r="C91" s="9" t="s">
        <v>149</v>
      </c>
      <c r="D91" s="7">
        <v>2</v>
      </c>
      <c r="E91" s="9" t="s">
        <v>13</v>
      </c>
      <c r="F91" s="7">
        <v>320</v>
      </c>
      <c r="G91" s="19">
        <f t="shared" ref="G91:G95" si="10">D91*F91</f>
        <v>640</v>
      </c>
      <c r="H91" s="7" t="s">
        <v>14</v>
      </c>
      <c r="I91" s="7">
        <v>2</v>
      </c>
      <c r="J91" s="25" t="s">
        <v>113</v>
      </c>
    </row>
    <row r="92" s="1" customFormat="1" ht="28" customHeight="1" spans="1:10">
      <c r="A92" s="7" t="s">
        <v>129</v>
      </c>
      <c r="B92" s="18" t="str">
        <f>IF(E92&lt;&gt;"户主","",COUNTIF($E$2:E92,"户主"))</f>
        <v/>
      </c>
      <c r="C92" s="30" t="s">
        <v>150</v>
      </c>
      <c r="D92" s="7"/>
      <c r="E92" s="29" t="s">
        <v>66</v>
      </c>
      <c r="F92" s="7"/>
      <c r="G92" s="19"/>
      <c r="H92" s="7" t="s">
        <v>14</v>
      </c>
      <c r="I92" s="29"/>
      <c r="J92" s="25"/>
    </row>
    <row r="93" s="1" customFormat="1" ht="28" customHeight="1" spans="1:10">
      <c r="A93" s="7" t="s">
        <v>129</v>
      </c>
      <c r="B93" s="18">
        <f>IF(E93&lt;&gt;"户主","",COUNTIF($E$2:E93,"户主"))</f>
        <v>41</v>
      </c>
      <c r="C93" s="33" t="s">
        <v>151</v>
      </c>
      <c r="D93" s="7">
        <v>2</v>
      </c>
      <c r="E93" s="9" t="s">
        <v>13</v>
      </c>
      <c r="F93" s="7">
        <v>320</v>
      </c>
      <c r="G93" s="19">
        <f t="shared" si="10"/>
        <v>640</v>
      </c>
      <c r="H93" s="7" t="s">
        <v>14</v>
      </c>
      <c r="I93" s="7">
        <v>2</v>
      </c>
      <c r="J93" s="25" t="s">
        <v>132</v>
      </c>
    </row>
    <row r="94" s="1" customFormat="1" ht="28" customHeight="1" spans="1:10">
      <c r="A94" s="7" t="s">
        <v>129</v>
      </c>
      <c r="B94" s="18" t="str">
        <f>IF(E94&lt;&gt;"户主","",COUNTIF($E$2:E94,"户主"))</f>
        <v/>
      </c>
      <c r="C94" s="33" t="s">
        <v>152</v>
      </c>
      <c r="D94" s="7"/>
      <c r="E94" s="31" t="s">
        <v>18</v>
      </c>
      <c r="F94" s="7"/>
      <c r="G94" s="19"/>
      <c r="H94" s="7" t="s">
        <v>123</v>
      </c>
      <c r="I94" s="7"/>
      <c r="J94" s="25"/>
    </row>
    <row r="95" s="1" customFormat="1" ht="28" customHeight="1" spans="1:10">
      <c r="A95" s="7" t="s">
        <v>129</v>
      </c>
      <c r="B95" s="18">
        <f>IF(E95&lt;&gt;"户主","",COUNTIF($E$2:E95,"户主"))</f>
        <v>42</v>
      </c>
      <c r="C95" s="9" t="s">
        <v>153</v>
      </c>
      <c r="D95" s="7">
        <v>6</v>
      </c>
      <c r="E95" s="9" t="s">
        <v>13</v>
      </c>
      <c r="F95" s="7">
        <v>320</v>
      </c>
      <c r="G95" s="19">
        <f t="shared" si="10"/>
        <v>1920</v>
      </c>
      <c r="H95" s="7" t="s">
        <v>14</v>
      </c>
      <c r="I95" s="7">
        <v>6</v>
      </c>
      <c r="J95" s="25" t="s">
        <v>154</v>
      </c>
    </row>
    <row r="96" s="1" customFormat="1" ht="28" customHeight="1" spans="1:10">
      <c r="A96" s="7" t="s">
        <v>129</v>
      </c>
      <c r="B96" s="18" t="str">
        <f>IF(E96&lt;&gt;"户主","",COUNTIF($E$2:E96,"户主"))</f>
        <v/>
      </c>
      <c r="C96" s="31" t="s">
        <v>155</v>
      </c>
      <c r="D96" s="7"/>
      <c r="E96" s="31" t="s">
        <v>92</v>
      </c>
      <c r="F96" s="7"/>
      <c r="G96" s="19"/>
      <c r="H96" s="7" t="s">
        <v>14</v>
      </c>
      <c r="I96" s="9"/>
      <c r="J96" s="25"/>
    </row>
    <row r="97" s="1" customFormat="1" ht="28" customHeight="1" spans="1:10">
      <c r="A97" s="7" t="s">
        <v>129</v>
      </c>
      <c r="B97" s="18" t="str">
        <f>IF(E97&lt;&gt;"户主","",COUNTIF($E$2:E97,"户主"))</f>
        <v/>
      </c>
      <c r="C97" s="31" t="s">
        <v>156</v>
      </c>
      <c r="D97" s="7"/>
      <c r="E97" s="31" t="s">
        <v>157</v>
      </c>
      <c r="F97" s="7"/>
      <c r="G97" s="19"/>
      <c r="H97" s="7" t="s">
        <v>14</v>
      </c>
      <c r="I97" s="9"/>
      <c r="J97" s="25"/>
    </row>
    <row r="98" s="1" customFormat="1" ht="28" customHeight="1" spans="1:10">
      <c r="A98" s="7" t="s">
        <v>129</v>
      </c>
      <c r="B98" s="18" t="str">
        <f>IF(E98&lt;&gt;"户主","",COUNTIF($E$2:E98,"户主"))</f>
        <v/>
      </c>
      <c r="C98" s="31" t="s">
        <v>158</v>
      </c>
      <c r="D98" s="7"/>
      <c r="E98" s="31" t="s">
        <v>51</v>
      </c>
      <c r="F98" s="7"/>
      <c r="G98" s="19"/>
      <c r="H98" s="7" t="s">
        <v>14</v>
      </c>
      <c r="I98" s="9"/>
      <c r="J98" s="25"/>
    </row>
    <row r="99" s="1" customFormat="1" ht="28" customHeight="1" spans="1:10">
      <c r="A99" s="7" t="s">
        <v>129</v>
      </c>
      <c r="B99" s="18" t="str">
        <f>IF(E99&lt;&gt;"户主","",COUNTIF($E$2:E99,"户主"))</f>
        <v/>
      </c>
      <c r="C99" s="31" t="s">
        <v>159</v>
      </c>
      <c r="D99" s="7"/>
      <c r="E99" s="31" t="s">
        <v>82</v>
      </c>
      <c r="F99" s="7"/>
      <c r="G99" s="19"/>
      <c r="H99" s="7" t="s">
        <v>14</v>
      </c>
      <c r="I99" s="9"/>
      <c r="J99" s="25"/>
    </row>
    <row r="100" s="1" customFormat="1" ht="28" customHeight="1" spans="1:10">
      <c r="A100" s="7" t="s">
        <v>129</v>
      </c>
      <c r="B100" s="18" t="str">
        <f>IF(E100&lt;&gt;"户主","",COUNTIF($E$2:E100,"户主"))</f>
        <v/>
      </c>
      <c r="C100" s="31" t="s">
        <v>160</v>
      </c>
      <c r="D100" s="7"/>
      <c r="E100" s="31" t="s">
        <v>82</v>
      </c>
      <c r="F100" s="7"/>
      <c r="G100" s="19"/>
      <c r="H100" s="7" t="s">
        <v>14</v>
      </c>
      <c r="I100" s="9"/>
      <c r="J100" s="25"/>
    </row>
    <row r="101" s="1" customFormat="1" ht="28" customHeight="1" spans="1:10">
      <c r="A101" s="7" t="s">
        <v>129</v>
      </c>
      <c r="B101" s="18">
        <f>IF(E101&lt;&gt;"户主","",COUNTIF($E$2:E101,"户主"))</f>
        <v>43</v>
      </c>
      <c r="C101" s="30" t="s">
        <v>161</v>
      </c>
      <c r="D101" s="7">
        <v>2</v>
      </c>
      <c r="E101" s="9" t="s">
        <v>13</v>
      </c>
      <c r="F101" s="7">
        <v>320</v>
      </c>
      <c r="G101" s="19">
        <f t="shared" ref="G101:G105" si="11">D101*F101</f>
        <v>640</v>
      </c>
      <c r="H101" s="7" t="s">
        <v>14</v>
      </c>
      <c r="I101" s="7">
        <v>2</v>
      </c>
      <c r="J101" s="25" t="s">
        <v>162</v>
      </c>
    </row>
    <row r="102" s="1" customFormat="1" ht="28" customHeight="1" spans="1:10">
      <c r="A102" s="7" t="s">
        <v>129</v>
      </c>
      <c r="B102" s="18" t="str">
        <f>IF(E102&lt;&gt;"户主","",COUNTIF($E$2:E102,"户主"))</f>
        <v/>
      </c>
      <c r="C102" s="9" t="s">
        <v>163</v>
      </c>
      <c r="D102" s="7"/>
      <c r="E102" s="9" t="s">
        <v>66</v>
      </c>
      <c r="F102" s="7"/>
      <c r="G102" s="19"/>
      <c r="H102" s="7" t="s">
        <v>14</v>
      </c>
      <c r="I102" s="9"/>
      <c r="J102" s="25"/>
    </row>
    <row r="103" s="1" customFormat="1" ht="28" customHeight="1" spans="1:10">
      <c r="A103" s="7" t="s">
        <v>129</v>
      </c>
      <c r="B103" s="18">
        <f>IF(E103&lt;&gt;"户主","",COUNTIF($E$2:E103,"户主"))</f>
        <v>44</v>
      </c>
      <c r="C103" s="9" t="s">
        <v>164</v>
      </c>
      <c r="D103" s="7">
        <v>2</v>
      </c>
      <c r="E103" s="9" t="s">
        <v>13</v>
      </c>
      <c r="F103" s="7">
        <v>320</v>
      </c>
      <c r="G103" s="19">
        <f t="shared" si="11"/>
        <v>640</v>
      </c>
      <c r="H103" s="7" t="s">
        <v>14</v>
      </c>
      <c r="I103" s="7">
        <v>2</v>
      </c>
      <c r="J103" s="25" t="s">
        <v>165</v>
      </c>
    </row>
    <row r="104" s="1" customFormat="1" ht="28" customHeight="1" spans="1:10">
      <c r="A104" s="7" t="s">
        <v>129</v>
      </c>
      <c r="B104" s="18" t="str">
        <f>IF(E104&lt;&gt;"户主","",COUNTIF($E$2:E104,"户主"))</f>
        <v/>
      </c>
      <c r="C104" s="30" t="s">
        <v>116</v>
      </c>
      <c r="D104" s="7"/>
      <c r="E104" s="29" t="s">
        <v>18</v>
      </c>
      <c r="F104" s="7"/>
      <c r="G104" s="19"/>
      <c r="H104" s="7" t="s">
        <v>14</v>
      </c>
      <c r="I104" s="29"/>
      <c r="J104" s="25"/>
    </row>
    <row r="105" s="1" customFormat="1" ht="28" customHeight="1" spans="1:10">
      <c r="A105" s="7" t="s">
        <v>129</v>
      </c>
      <c r="B105" s="18">
        <f>IF(E105&lt;&gt;"户主","",COUNTIF($E$2:E105,"户主"))</f>
        <v>45</v>
      </c>
      <c r="C105" s="9" t="s">
        <v>166</v>
      </c>
      <c r="D105" s="29">
        <v>5</v>
      </c>
      <c r="E105" s="9" t="s">
        <v>13</v>
      </c>
      <c r="F105" s="7">
        <v>270</v>
      </c>
      <c r="G105" s="19">
        <f t="shared" si="11"/>
        <v>1350</v>
      </c>
      <c r="H105" s="7" t="s">
        <v>14</v>
      </c>
      <c r="I105" s="7">
        <v>5</v>
      </c>
      <c r="J105" s="35" t="s">
        <v>167</v>
      </c>
    </row>
    <row r="106" s="1" customFormat="1" ht="28" customHeight="1" spans="1:10">
      <c r="A106" s="7" t="s">
        <v>129</v>
      </c>
      <c r="B106" s="18" t="str">
        <f>IF(E106&lt;&gt;"户主","",COUNTIF($E$2:E106,"户主"))</f>
        <v/>
      </c>
      <c r="C106" s="30" t="s">
        <v>168</v>
      </c>
      <c r="D106" s="29"/>
      <c r="E106" s="34" t="s">
        <v>18</v>
      </c>
      <c r="F106" s="29"/>
      <c r="G106" s="19"/>
      <c r="H106" s="7" t="s">
        <v>14</v>
      </c>
      <c r="I106" s="29"/>
      <c r="J106" s="35"/>
    </row>
    <row r="107" s="1" customFormat="1" ht="28" customHeight="1" spans="1:10">
      <c r="A107" s="7" t="s">
        <v>129</v>
      </c>
      <c r="B107" s="18" t="str">
        <f>IF(E107&lt;&gt;"户主","",COUNTIF($E$2:E107,"户主"))</f>
        <v/>
      </c>
      <c r="C107" s="30" t="s">
        <v>169</v>
      </c>
      <c r="D107" s="29"/>
      <c r="E107" s="34" t="s">
        <v>76</v>
      </c>
      <c r="F107" s="29"/>
      <c r="G107" s="19"/>
      <c r="H107" s="7" t="s">
        <v>14</v>
      </c>
      <c r="I107" s="29"/>
      <c r="J107" s="35"/>
    </row>
    <row r="108" s="1" customFormat="1" ht="28" customHeight="1" spans="1:10">
      <c r="A108" s="7" t="s">
        <v>129</v>
      </c>
      <c r="B108" s="18" t="str">
        <f>IF(E108&lt;&gt;"户主","",COUNTIF($E$2:E108,"户主"))</f>
        <v/>
      </c>
      <c r="C108" s="30" t="s">
        <v>170</v>
      </c>
      <c r="D108" s="29"/>
      <c r="E108" s="34" t="s">
        <v>28</v>
      </c>
      <c r="F108" s="29"/>
      <c r="G108" s="19"/>
      <c r="H108" s="7" t="s">
        <v>14</v>
      </c>
      <c r="I108" s="29"/>
      <c r="J108" s="35"/>
    </row>
    <row r="109" s="1" customFormat="1" ht="28" customHeight="1" spans="1:10">
      <c r="A109" s="7" t="s">
        <v>129</v>
      </c>
      <c r="B109" s="18" t="str">
        <f>IF(E109&lt;&gt;"户主","",COUNTIF($E$2:E109,"户主"))</f>
        <v/>
      </c>
      <c r="C109" s="30" t="s">
        <v>171</v>
      </c>
      <c r="D109" s="29"/>
      <c r="E109" s="34" t="s">
        <v>172</v>
      </c>
      <c r="F109" s="29"/>
      <c r="G109" s="19"/>
      <c r="H109" s="7" t="s">
        <v>14</v>
      </c>
      <c r="I109" s="29"/>
      <c r="J109" s="35"/>
    </row>
    <row r="110" s="1" customFormat="1" ht="28" customHeight="1" spans="1:10">
      <c r="A110" s="7" t="s">
        <v>129</v>
      </c>
      <c r="B110" s="18">
        <f>IF(E110&lt;&gt;"户主","",COUNTIF($E$2:E110,"户主"))</f>
        <v>46</v>
      </c>
      <c r="C110" s="9" t="s">
        <v>173</v>
      </c>
      <c r="D110" s="7">
        <v>1</v>
      </c>
      <c r="E110" s="9" t="s">
        <v>13</v>
      </c>
      <c r="F110" s="7">
        <v>796</v>
      </c>
      <c r="G110" s="19">
        <f t="shared" ref="G110:G113" si="12">D110*F110</f>
        <v>796</v>
      </c>
      <c r="H110" s="7" t="s">
        <v>14</v>
      </c>
      <c r="I110" s="7">
        <v>1</v>
      </c>
      <c r="J110" s="25" t="s">
        <v>174</v>
      </c>
    </row>
    <row r="111" s="1" customFormat="1" ht="28" customHeight="1" spans="1:10">
      <c r="A111" s="7" t="s">
        <v>175</v>
      </c>
      <c r="B111" s="18">
        <f>IF(E111&lt;&gt;"户主","",COUNTIF($E$2:E111,"户主"))</f>
        <v>47</v>
      </c>
      <c r="C111" s="9" t="s">
        <v>176</v>
      </c>
      <c r="D111" s="7">
        <v>1</v>
      </c>
      <c r="E111" s="9" t="s">
        <v>13</v>
      </c>
      <c r="F111" s="7">
        <v>320</v>
      </c>
      <c r="G111" s="19">
        <f t="shared" si="12"/>
        <v>320</v>
      </c>
      <c r="H111" s="7" t="s">
        <v>14</v>
      </c>
      <c r="I111" s="29">
        <v>7</v>
      </c>
      <c r="J111" s="25" t="s">
        <v>162</v>
      </c>
    </row>
    <row r="112" s="1" customFormat="1" ht="28" customHeight="1" spans="1:10">
      <c r="A112" s="7" t="s">
        <v>175</v>
      </c>
      <c r="B112" s="18">
        <f>IF(E112&lt;&gt;"户主","",COUNTIF($E$2:E112,"户主"))</f>
        <v>48</v>
      </c>
      <c r="C112" s="9" t="s">
        <v>177</v>
      </c>
      <c r="D112" s="7">
        <v>1</v>
      </c>
      <c r="E112" s="9" t="s">
        <v>13</v>
      </c>
      <c r="F112" s="7">
        <v>320</v>
      </c>
      <c r="G112" s="19">
        <f t="shared" si="12"/>
        <v>320</v>
      </c>
      <c r="H112" s="7" t="s">
        <v>14</v>
      </c>
      <c r="I112" s="29">
        <v>1</v>
      </c>
      <c r="J112" s="25" t="s">
        <v>178</v>
      </c>
    </row>
    <row r="113" s="1" customFormat="1" ht="28" customHeight="1" spans="1:10">
      <c r="A113" s="7" t="s">
        <v>175</v>
      </c>
      <c r="B113" s="18">
        <f>IF(E113&lt;&gt;"户主","",COUNTIF($E$2:E113,"户主"))</f>
        <v>49</v>
      </c>
      <c r="C113" s="9" t="s">
        <v>179</v>
      </c>
      <c r="D113" s="7">
        <v>3</v>
      </c>
      <c r="E113" s="9" t="s">
        <v>13</v>
      </c>
      <c r="F113" s="7">
        <v>320</v>
      </c>
      <c r="G113" s="19">
        <f t="shared" si="12"/>
        <v>960</v>
      </c>
      <c r="H113" s="7" t="s">
        <v>14</v>
      </c>
      <c r="I113" s="29">
        <v>3</v>
      </c>
      <c r="J113" s="25" t="s">
        <v>165</v>
      </c>
    </row>
    <row r="114" s="1" customFormat="1" ht="28" customHeight="1" spans="1:10">
      <c r="A114" s="7" t="s">
        <v>175</v>
      </c>
      <c r="B114" s="18" t="str">
        <f>IF(E114&lt;&gt;"户主","",COUNTIF($E$2:E114,"户主"))</f>
        <v/>
      </c>
      <c r="C114" s="9" t="s">
        <v>180</v>
      </c>
      <c r="D114" s="7"/>
      <c r="E114" s="7" t="s">
        <v>68</v>
      </c>
      <c r="F114" s="7"/>
      <c r="G114" s="19"/>
      <c r="H114" s="7" t="s">
        <v>123</v>
      </c>
      <c r="I114" s="29"/>
      <c r="J114" s="25"/>
    </row>
    <row r="115" s="1" customFormat="1" ht="28" customHeight="1" spans="1:10">
      <c r="A115" s="7" t="s">
        <v>175</v>
      </c>
      <c r="B115" s="18" t="str">
        <f>IF(E115&lt;&gt;"户主","",COUNTIF($E$2:E115,"户主"))</f>
        <v/>
      </c>
      <c r="C115" s="9" t="s">
        <v>181</v>
      </c>
      <c r="D115" s="7"/>
      <c r="E115" s="7" t="s">
        <v>66</v>
      </c>
      <c r="F115" s="7"/>
      <c r="G115" s="19"/>
      <c r="H115" s="7" t="s">
        <v>123</v>
      </c>
      <c r="I115" s="29"/>
      <c r="J115" s="25"/>
    </row>
    <row r="116" s="1" customFormat="1" ht="28" customHeight="1" spans="1:10">
      <c r="A116" s="7" t="s">
        <v>175</v>
      </c>
      <c r="B116" s="18">
        <f>IF(E116&lt;&gt;"户主","",COUNTIF($E$2:E116,"户主"))</f>
        <v>50</v>
      </c>
      <c r="C116" s="9" t="s">
        <v>182</v>
      </c>
      <c r="D116" s="7">
        <v>1</v>
      </c>
      <c r="E116" s="9" t="s">
        <v>13</v>
      </c>
      <c r="F116" s="7">
        <v>320</v>
      </c>
      <c r="G116" s="19">
        <f t="shared" ref="G116:G122" si="13">D116*F116</f>
        <v>320</v>
      </c>
      <c r="H116" s="7" t="s">
        <v>14</v>
      </c>
      <c r="I116" s="29">
        <v>3</v>
      </c>
      <c r="J116" s="25" t="s">
        <v>165</v>
      </c>
    </row>
    <row r="117" s="1" customFormat="1" ht="28" customHeight="1" spans="1:10">
      <c r="A117" s="7" t="s">
        <v>175</v>
      </c>
      <c r="B117" s="18">
        <f>IF(E117&lt;&gt;"户主","",COUNTIF($E$2:E117,"户主"))</f>
        <v>51</v>
      </c>
      <c r="C117" s="9" t="s">
        <v>183</v>
      </c>
      <c r="D117" s="7">
        <v>1</v>
      </c>
      <c r="E117" s="9" t="s">
        <v>13</v>
      </c>
      <c r="F117" s="7">
        <v>320</v>
      </c>
      <c r="G117" s="19">
        <f t="shared" si="13"/>
        <v>320</v>
      </c>
      <c r="H117" s="7" t="s">
        <v>14</v>
      </c>
      <c r="I117" s="29">
        <v>3</v>
      </c>
      <c r="J117" s="25" t="s">
        <v>162</v>
      </c>
    </row>
    <row r="118" s="1" customFormat="1" ht="28" customHeight="1" spans="1:10">
      <c r="A118" s="29" t="s">
        <v>175</v>
      </c>
      <c r="B118" s="18">
        <f>IF(E118&lt;&gt;"户主","",COUNTIF($E$2:E118,"户主"))</f>
        <v>52</v>
      </c>
      <c r="C118" s="30" t="s">
        <v>184</v>
      </c>
      <c r="D118" s="29">
        <v>1</v>
      </c>
      <c r="E118" s="9" t="s">
        <v>13</v>
      </c>
      <c r="F118" s="7">
        <v>270</v>
      </c>
      <c r="G118" s="19">
        <f t="shared" si="13"/>
        <v>270</v>
      </c>
      <c r="H118" s="7" t="s">
        <v>14</v>
      </c>
      <c r="I118" s="29">
        <v>2</v>
      </c>
      <c r="J118" s="35" t="s">
        <v>165</v>
      </c>
    </row>
    <row r="119" s="1" customFormat="1" ht="28" customHeight="1" spans="1:10">
      <c r="A119" s="7" t="s">
        <v>175</v>
      </c>
      <c r="B119" s="18">
        <f>IF(E119&lt;&gt;"户主","",COUNTIF($E$2:E119,"户主"))</f>
        <v>53</v>
      </c>
      <c r="C119" s="9" t="s">
        <v>185</v>
      </c>
      <c r="D119" s="7">
        <v>1</v>
      </c>
      <c r="E119" s="9" t="s">
        <v>13</v>
      </c>
      <c r="F119" s="7">
        <v>320</v>
      </c>
      <c r="G119" s="19">
        <f t="shared" si="13"/>
        <v>320</v>
      </c>
      <c r="H119" s="7" t="s">
        <v>14</v>
      </c>
      <c r="I119" s="29">
        <v>2</v>
      </c>
      <c r="J119" s="25" t="s">
        <v>162</v>
      </c>
    </row>
    <row r="120" s="1" customFormat="1" ht="28" customHeight="1" spans="1:10">
      <c r="A120" s="7" t="s">
        <v>175</v>
      </c>
      <c r="B120" s="18">
        <f>IF(E120&lt;&gt;"户主","",COUNTIF($E$2:E120,"户主"))</f>
        <v>54</v>
      </c>
      <c r="C120" s="33" t="s">
        <v>186</v>
      </c>
      <c r="D120" s="7">
        <v>1</v>
      </c>
      <c r="E120" s="9" t="s">
        <v>13</v>
      </c>
      <c r="F120" s="7">
        <v>320</v>
      </c>
      <c r="G120" s="19">
        <f t="shared" si="13"/>
        <v>320</v>
      </c>
      <c r="H120" s="7" t="s">
        <v>14</v>
      </c>
      <c r="I120" s="29">
        <v>3</v>
      </c>
      <c r="J120" s="25" t="s">
        <v>165</v>
      </c>
    </row>
    <row r="121" s="1" customFormat="1" ht="28" customHeight="1" spans="1:10">
      <c r="A121" s="7" t="s">
        <v>175</v>
      </c>
      <c r="B121" s="18">
        <f>IF(E121&lt;&gt;"户主","",COUNTIF($E$2:E121,"户主"))</f>
        <v>55</v>
      </c>
      <c r="C121" s="9" t="s">
        <v>187</v>
      </c>
      <c r="D121" s="7">
        <v>1</v>
      </c>
      <c r="E121" s="9" t="s">
        <v>13</v>
      </c>
      <c r="F121" s="7">
        <v>796</v>
      </c>
      <c r="G121" s="19">
        <f t="shared" si="13"/>
        <v>796</v>
      </c>
      <c r="H121" s="7" t="s">
        <v>14</v>
      </c>
      <c r="I121" s="29">
        <v>2</v>
      </c>
      <c r="J121" s="25" t="s">
        <v>188</v>
      </c>
    </row>
    <row r="122" s="1" customFormat="1" ht="28" customHeight="1" spans="1:10">
      <c r="A122" s="7" t="s">
        <v>175</v>
      </c>
      <c r="B122" s="18">
        <f>IF(E122&lt;&gt;"户主","",COUNTIF($E$2:E122,"户主"))</f>
        <v>56</v>
      </c>
      <c r="C122" s="9" t="s">
        <v>189</v>
      </c>
      <c r="D122" s="7">
        <v>3</v>
      </c>
      <c r="E122" s="9" t="s">
        <v>13</v>
      </c>
      <c r="F122" s="7">
        <v>270</v>
      </c>
      <c r="G122" s="19">
        <f t="shared" si="13"/>
        <v>810</v>
      </c>
      <c r="H122" s="7" t="s">
        <v>14</v>
      </c>
      <c r="I122" s="29">
        <v>3</v>
      </c>
      <c r="J122" s="25" t="s">
        <v>162</v>
      </c>
    </row>
    <row r="123" s="1" customFormat="1" ht="28" customHeight="1" spans="1:10">
      <c r="A123" s="7" t="s">
        <v>175</v>
      </c>
      <c r="B123" s="18" t="str">
        <f>IF(E123&lt;&gt;"户主","",COUNTIF($E$2:E123,"户主"))</f>
        <v/>
      </c>
      <c r="C123" s="9" t="s">
        <v>190</v>
      </c>
      <c r="D123" s="7"/>
      <c r="E123" s="7" t="s">
        <v>18</v>
      </c>
      <c r="F123" s="7"/>
      <c r="G123" s="19"/>
      <c r="H123" s="7" t="s">
        <v>14</v>
      </c>
      <c r="I123" s="29"/>
      <c r="J123" s="25"/>
    </row>
    <row r="124" s="1" customFormat="1" ht="28" customHeight="1" spans="1:10">
      <c r="A124" s="7" t="s">
        <v>175</v>
      </c>
      <c r="B124" s="18" t="str">
        <f>IF(E124&lt;&gt;"户主","",COUNTIF($E$2:E124,"户主"))</f>
        <v/>
      </c>
      <c r="C124" s="9" t="s">
        <v>191</v>
      </c>
      <c r="D124" s="7"/>
      <c r="E124" s="7" t="s">
        <v>66</v>
      </c>
      <c r="F124" s="7"/>
      <c r="G124" s="19"/>
      <c r="H124" s="7" t="s">
        <v>14</v>
      </c>
      <c r="I124" s="29"/>
      <c r="J124" s="25"/>
    </row>
    <row r="125" s="1" customFormat="1" ht="28" customHeight="1" spans="1:10">
      <c r="A125" s="7" t="s">
        <v>175</v>
      </c>
      <c r="B125" s="18">
        <f>IF(E125&lt;&gt;"户主","",COUNTIF($E$2:E125,"户主"))</f>
        <v>57</v>
      </c>
      <c r="C125" s="9" t="s">
        <v>192</v>
      </c>
      <c r="D125" s="7">
        <v>1</v>
      </c>
      <c r="E125" s="7" t="s">
        <v>13</v>
      </c>
      <c r="F125" s="7">
        <v>270</v>
      </c>
      <c r="G125" s="19">
        <f t="shared" ref="G125:G130" si="14">D125*F125</f>
        <v>270</v>
      </c>
      <c r="H125" s="7"/>
      <c r="I125" s="29"/>
      <c r="J125" s="25"/>
    </row>
    <row r="126" s="1" customFormat="1" ht="28" customHeight="1" spans="1:10">
      <c r="A126" s="7" t="s">
        <v>175</v>
      </c>
      <c r="B126" s="18">
        <f>IF(E126&lt;&gt;"户主","",COUNTIF($E$2:E126,"户主"))</f>
        <v>58</v>
      </c>
      <c r="C126" s="9" t="s">
        <v>193</v>
      </c>
      <c r="D126" s="7">
        <v>2</v>
      </c>
      <c r="E126" s="9" t="s">
        <v>13</v>
      </c>
      <c r="F126" s="7">
        <v>270</v>
      </c>
      <c r="G126" s="19">
        <f t="shared" si="14"/>
        <v>540</v>
      </c>
      <c r="H126" s="7" t="s">
        <v>14</v>
      </c>
      <c r="I126" s="29">
        <v>4</v>
      </c>
      <c r="J126" s="25" t="s">
        <v>178</v>
      </c>
    </row>
    <row r="127" s="1" customFormat="1" ht="28" customHeight="1" spans="1:10">
      <c r="A127" s="7" t="s">
        <v>175</v>
      </c>
      <c r="B127" s="18" t="str">
        <f>IF(E127&lt;&gt;"户主","",COUNTIF($E$2:E127,"户主"))</f>
        <v/>
      </c>
      <c r="C127" s="9" t="s">
        <v>194</v>
      </c>
      <c r="D127" s="7"/>
      <c r="E127" s="7" t="s">
        <v>18</v>
      </c>
      <c r="F127" s="7"/>
      <c r="G127" s="19"/>
      <c r="H127" s="7" t="s">
        <v>14</v>
      </c>
      <c r="I127" s="29"/>
      <c r="J127" s="25"/>
    </row>
    <row r="128" s="1" customFormat="1" ht="28" customHeight="1" spans="1:10">
      <c r="A128" s="7" t="s">
        <v>175</v>
      </c>
      <c r="B128" s="18">
        <f>IF(E128&lt;&gt;"户主","",COUNTIF($E$2:E128,"户主"))</f>
        <v>59</v>
      </c>
      <c r="C128" s="9" t="s">
        <v>195</v>
      </c>
      <c r="D128" s="7">
        <v>1</v>
      </c>
      <c r="E128" s="9" t="s">
        <v>13</v>
      </c>
      <c r="F128" s="7">
        <v>270</v>
      </c>
      <c r="G128" s="19">
        <f t="shared" si="14"/>
        <v>270</v>
      </c>
      <c r="H128" s="7" t="s">
        <v>14</v>
      </c>
      <c r="I128" s="29">
        <v>2</v>
      </c>
      <c r="J128" s="25" t="s">
        <v>162</v>
      </c>
    </row>
    <row r="129" s="1" customFormat="1" ht="28" customHeight="1" spans="1:10">
      <c r="A129" s="7" t="s">
        <v>175</v>
      </c>
      <c r="B129" s="18">
        <f>IF(E129&lt;&gt;"户主","",COUNTIF($E$2:E129,"户主"))</f>
        <v>60</v>
      </c>
      <c r="C129" s="9" t="s">
        <v>196</v>
      </c>
      <c r="D129" s="7">
        <v>1</v>
      </c>
      <c r="E129" s="9" t="s">
        <v>13</v>
      </c>
      <c r="F129" s="7">
        <v>270</v>
      </c>
      <c r="G129" s="19">
        <f t="shared" si="14"/>
        <v>270</v>
      </c>
      <c r="H129" s="7" t="s">
        <v>14</v>
      </c>
      <c r="I129" s="29">
        <v>2</v>
      </c>
      <c r="J129" s="25"/>
    </row>
    <row r="130" s="1" customFormat="1" ht="28" customHeight="1" spans="1:10">
      <c r="A130" s="7" t="s">
        <v>175</v>
      </c>
      <c r="B130" s="18">
        <f>IF(E130&lt;&gt;"户主","",COUNTIF($E$2:E130,"户主"))</f>
        <v>61</v>
      </c>
      <c r="C130" s="9" t="s">
        <v>197</v>
      </c>
      <c r="D130" s="7">
        <v>5</v>
      </c>
      <c r="E130" s="9" t="s">
        <v>13</v>
      </c>
      <c r="F130" s="7">
        <v>270</v>
      </c>
      <c r="G130" s="19">
        <f t="shared" si="14"/>
        <v>1350</v>
      </c>
      <c r="H130" s="7" t="s">
        <v>14</v>
      </c>
      <c r="I130" s="29">
        <v>5</v>
      </c>
      <c r="J130" s="25" t="s">
        <v>198</v>
      </c>
    </row>
    <row r="131" s="1" customFormat="1" ht="28" customHeight="1" spans="1:10">
      <c r="A131" s="7" t="s">
        <v>175</v>
      </c>
      <c r="B131" s="18" t="str">
        <f>IF(E131&lt;&gt;"户主","",COUNTIF($E$2:E131,"户主"))</f>
        <v/>
      </c>
      <c r="C131" s="9" t="s">
        <v>199</v>
      </c>
      <c r="D131" s="7"/>
      <c r="E131" s="7" t="s">
        <v>200</v>
      </c>
      <c r="F131" s="7"/>
      <c r="G131" s="19"/>
      <c r="H131" s="7" t="s">
        <v>14</v>
      </c>
      <c r="I131" s="29"/>
      <c r="J131" s="25"/>
    </row>
    <row r="132" s="1" customFormat="1" ht="28" customHeight="1" spans="1:10">
      <c r="A132" s="7" t="s">
        <v>175</v>
      </c>
      <c r="B132" s="18" t="str">
        <f>IF(E132&lt;&gt;"户主","",COUNTIF($E$2:E132,"户主"))</f>
        <v/>
      </c>
      <c r="C132" s="9" t="s">
        <v>201</v>
      </c>
      <c r="D132" s="7"/>
      <c r="E132" s="7" t="s">
        <v>200</v>
      </c>
      <c r="F132" s="7"/>
      <c r="G132" s="19"/>
      <c r="H132" s="7" t="s">
        <v>14</v>
      </c>
      <c r="I132" s="29"/>
      <c r="J132" s="25"/>
    </row>
    <row r="133" s="1" customFormat="1" ht="28" customHeight="1" spans="1:10">
      <c r="A133" s="7" t="s">
        <v>175</v>
      </c>
      <c r="B133" s="18" t="str">
        <f>IF(E133&lt;&gt;"户主","",COUNTIF($E$2:E133,"户主"))</f>
        <v/>
      </c>
      <c r="C133" s="9" t="s">
        <v>202</v>
      </c>
      <c r="D133" s="7"/>
      <c r="E133" s="7" t="s">
        <v>92</v>
      </c>
      <c r="F133" s="7"/>
      <c r="G133" s="19"/>
      <c r="H133" s="7" t="s">
        <v>14</v>
      </c>
      <c r="I133" s="29"/>
      <c r="J133" s="25"/>
    </row>
    <row r="134" s="1" customFormat="1" ht="28" customHeight="1" spans="1:10">
      <c r="A134" s="7" t="s">
        <v>175</v>
      </c>
      <c r="B134" s="18" t="str">
        <f>IF(E134&lt;&gt;"户主","",COUNTIF($E$2:E134,"户主"))</f>
        <v/>
      </c>
      <c r="C134" s="9" t="s">
        <v>203</v>
      </c>
      <c r="D134" s="7"/>
      <c r="E134" s="7" t="s">
        <v>204</v>
      </c>
      <c r="F134" s="7"/>
      <c r="G134" s="19"/>
      <c r="H134" s="7" t="s">
        <v>14</v>
      </c>
      <c r="I134" s="29"/>
      <c r="J134" s="25"/>
    </row>
    <row r="135" s="1" customFormat="1" ht="28" customHeight="1" spans="1:10">
      <c r="A135" s="7" t="s">
        <v>175</v>
      </c>
      <c r="B135" s="18">
        <f>IF(E135&lt;&gt;"户主","",COUNTIF($E$2:E135,"户主"))</f>
        <v>62</v>
      </c>
      <c r="C135" s="9" t="s">
        <v>205</v>
      </c>
      <c r="D135" s="9">
        <v>2</v>
      </c>
      <c r="E135" s="9" t="s">
        <v>13</v>
      </c>
      <c r="F135" s="7">
        <v>270</v>
      </c>
      <c r="G135" s="19">
        <f t="shared" ref="G135:G140" si="15">D135*F135</f>
        <v>540</v>
      </c>
      <c r="H135" s="7" t="s">
        <v>14</v>
      </c>
      <c r="I135" s="7">
        <v>2</v>
      </c>
      <c r="J135" s="25" t="s">
        <v>188</v>
      </c>
    </row>
    <row r="136" s="1" customFormat="1" ht="28" customHeight="1" spans="1:10">
      <c r="A136" s="7" t="s">
        <v>175</v>
      </c>
      <c r="B136" s="18" t="str">
        <f>IF(E136&lt;&gt;"户主","",COUNTIF($E$2:E136,"户主"))</f>
        <v/>
      </c>
      <c r="C136" s="9" t="s">
        <v>206</v>
      </c>
      <c r="D136" s="7"/>
      <c r="E136" s="7" t="s">
        <v>207</v>
      </c>
      <c r="F136" s="7"/>
      <c r="G136" s="19"/>
      <c r="H136" s="7" t="s">
        <v>123</v>
      </c>
      <c r="I136" s="7"/>
      <c r="J136" s="25"/>
    </row>
    <row r="137" s="1" customFormat="1" ht="28" customHeight="1" spans="1:10">
      <c r="A137" s="7" t="s">
        <v>175</v>
      </c>
      <c r="B137" s="18">
        <f>IF(E137&lt;&gt;"户主","",COUNTIF($E$2:E137,"户主"))</f>
        <v>63</v>
      </c>
      <c r="C137" s="9" t="s">
        <v>208</v>
      </c>
      <c r="D137" s="7">
        <v>1</v>
      </c>
      <c r="E137" s="9" t="s">
        <v>13</v>
      </c>
      <c r="F137" s="7">
        <v>270</v>
      </c>
      <c r="G137" s="19">
        <f t="shared" si="15"/>
        <v>270</v>
      </c>
      <c r="H137" s="7" t="s">
        <v>123</v>
      </c>
      <c r="I137" s="7">
        <v>2</v>
      </c>
      <c r="J137" s="25" t="s">
        <v>165</v>
      </c>
    </row>
    <row r="138" s="1" customFormat="1" ht="28" customHeight="1" spans="1:10">
      <c r="A138" s="7" t="s">
        <v>175</v>
      </c>
      <c r="B138" s="18">
        <f>IF(E138&lt;&gt;"户主","",COUNTIF($E$2:E138,"户主"))</f>
        <v>64</v>
      </c>
      <c r="C138" s="9" t="s">
        <v>209</v>
      </c>
      <c r="D138" s="7">
        <v>1</v>
      </c>
      <c r="E138" s="9" t="s">
        <v>13</v>
      </c>
      <c r="F138" s="7">
        <v>270</v>
      </c>
      <c r="G138" s="19">
        <f t="shared" si="15"/>
        <v>270</v>
      </c>
      <c r="H138" s="7" t="s">
        <v>123</v>
      </c>
      <c r="I138" s="7">
        <v>3</v>
      </c>
      <c r="J138" s="25" t="s">
        <v>162</v>
      </c>
    </row>
    <row r="139" s="1" customFormat="1" ht="28" customHeight="1" spans="1:10">
      <c r="A139" s="7" t="s">
        <v>175</v>
      </c>
      <c r="B139" s="18">
        <f>IF(E139&lt;&gt;"户主","",COUNTIF($E$2:E139,"户主"))</f>
        <v>65</v>
      </c>
      <c r="C139" s="9" t="s">
        <v>210</v>
      </c>
      <c r="D139" s="7">
        <v>1</v>
      </c>
      <c r="E139" s="9" t="s">
        <v>13</v>
      </c>
      <c r="F139" s="7">
        <v>270</v>
      </c>
      <c r="G139" s="19">
        <f t="shared" si="15"/>
        <v>270</v>
      </c>
      <c r="H139" s="7" t="s">
        <v>14</v>
      </c>
      <c r="I139" s="7">
        <v>4</v>
      </c>
      <c r="J139" s="25" t="s">
        <v>165</v>
      </c>
    </row>
    <row r="140" s="1" customFormat="1" ht="28" customHeight="1" spans="1:10">
      <c r="A140" s="29" t="s">
        <v>211</v>
      </c>
      <c r="B140" s="18">
        <f>IF(E140&lt;&gt;"户主","",COUNTIF($E$2:E140,"户主"))</f>
        <v>66</v>
      </c>
      <c r="C140" s="36" t="s">
        <v>212</v>
      </c>
      <c r="D140" s="36">
        <v>3</v>
      </c>
      <c r="E140" s="9" t="s">
        <v>13</v>
      </c>
      <c r="F140" s="7">
        <v>320</v>
      </c>
      <c r="G140" s="19">
        <f t="shared" si="15"/>
        <v>960</v>
      </c>
      <c r="H140" s="29" t="s">
        <v>14</v>
      </c>
      <c r="I140" s="36">
        <v>3</v>
      </c>
      <c r="J140" s="42" t="s">
        <v>213</v>
      </c>
    </row>
    <row r="141" s="1" customFormat="1" ht="28" customHeight="1" spans="1:10">
      <c r="A141" s="29" t="s">
        <v>211</v>
      </c>
      <c r="B141" s="18" t="str">
        <f>IF(E141&lt;&gt;"户主","",COUNTIF($E$2:E141,"户主"))</f>
        <v/>
      </c>
      <c r="C141" s="36" t="s">
        <v>214</v>
      </c>
      <c r="D141" s="36"/>
      <c r="E141" s="36" t="s">
        <v>18</v>
      </c>
      <c r="F141" s="36"/>
      <c r="G141" s="19"/>
      <c r="H141" s="29" t="s">
        <v>14</v>
      </c>
      <c r="I141" s="36"/>
      <c r="J141" s="42"/>
    </row>
    <row r="142" s="1" customFormat="1" ht="28" customHeight="1" spans="1:10">
      <c r="A142" s="29" t="s">
        <v>211</v>
      </c>
      <c r="B142" s="18" t="str">
        <f>IF(E142&lt;&gt;"户主","",COUNTIF($E$2:E142,"户主"))</f>
        <v/>
      </c>
      <c r="C142" s="36" t="s">
        <v>215</v>
      </c>
      <c r="D142" s="36"/>
      <c r="E142" s="36" t="s">
        <v>92</v>
      </c>
      <c r="F142" s="36"/>
      <c r="G142" s="19"/>
      <c r="H142" s="29" t="s">
        <v>14</v>
      </c>
      <c r="I142" s="36"/>
      <c r="J142" s="42"/>
    </row>
    <row r="143" s="1" customFormat="1" ht="28" customHeight="1" spans="1:10">
      <c r="A143" s="29" t="s">
        <v>211</v>
      </c>
      <c r="B143" s="18">
        <f>IF(E143&lt;&gt;"户主","",COUNTIF($E$2:E143,"户主"))</f>
        <v>67</v>
      </c>
      <c r="C143" s="36" t="s">
        <v>216</v>
      </c>
      <c r="D143" s="36">
        <v>2</v>
      </c>
      <c r="E143" s="36" t="s">
        <v>13</v>
      </c>
      <c r="F143" s="7">
        <v>796</v>
      </c>
      <c r="G143" s="19">
        <f t="shared" ref="G143:G147" si="16">D143*F143</f>
        <v>1592</v>
      </c>
      <c r="H143" s="29"/>
      <c r="I143" s="36"/>
      <c r="J143" s="42"/>
    </row>
    <row r="144" s="1" customFormat="1" ht="28" customHeight="1" spans="1:10">
      <c r="A144" s="29" t="s">
        <v>211</v>
      </c>
      <c r="B144" s="18" t="str">
        <f>IF(E144&lt;&gt;"户主","",COUNTIF($E$2:E144,"户主"))</f>
        <v/>
      </c>
      <c r="C144" s="36" t="s">
        <v>217</v>
      </c>
      <c r="D144" s="36"/>
      <c r="E144" s="9" t="s">
        <v>172</v>
      </c>
      <c r="F144" s="36"/>
      <c r="G144" s="19"/>
      <c r="H144" s="29" t="s">
        <v>14</v>
      </c>
      <c r="I144" s="36"/>
      <c r="J144" s="42" t="s">
        <v>218</v>
      </c>
    </row>
    <row r="145" s="1" customFormat="1" ht="28" customHeight="1" spans="1:10">
      <c r="A145" s="29" t="s">
        <v>211</v>
      </c>
      <c r="B145" s="18">
        <f>IF(E145&lt;&gt;"户主","",COUNTIF($E$2:E145,"户主"))</f>
        <v>68</v>
      </c>
      <c r="C145" s="37" t="s">
        <v>219</v>
      </c>
      <c r="D145" s="36">
        <v>2</v>
      </c>
      <c r="E145" s="9" t="s">
        <v>13</v>
      </c>
      <c r="F145" s="7">
        <v>270</v>
      </c>
      <c r="G145" s="19">
        <f t="shared" si="16"/>
        <v>540</v>
      </c>
      <c r="H145" s="29" t="s">
        <v>14</v>
      </c>
      <c r="I145" s="36">
        <v>2</v>
      </c>
      <c r="J145" s="42" t="s">
        <v>213</v>
      </c>
    </row>
    <row r="146" s="1" customFormat="1" ht="28" customHeight="1" spans="1:10">
      <c r="A146" s="29" t="s">
        <v>211</v>
      </c>
      <c r="B146" s="18" t="str">
        <f>IF(E146&lt;&gt;"户主","",COUNTIF($E$2:E146,"户主"))</f>
        <v/>
      </c>
      <c r="C146" s="37" t="s">
        <v>220</v>
      </c>
      <c r="D146" s="36"/>
      <c r="E146" s="36" t="s">
        <v>18</v>
      </c>
      <c r="F146" s="36"/>
      <c r="G146" s="19"/>
      <c r="H146" s="29" t="s">
        <v>14</v>
      </c>
      <c r="I146" s="36"/>
      <c r="J146" s="42"/>
    </row>
    <row r="147" s="1" customFormat="1" ht="28" customHeight="1" spans="1:10">
      <c r="A147" s="29" t="s">
        <v>211</v>
      </c>
      <c r="B147" s="18">
        <f>IF(E147&lt;&gt;"户主","",COUNTIF($E$2:E147,"户主"))</f>
        <v>69</v>
      </c>
      <c r="C147" s="36" t="s">
        <v>221</v>
      </c>
      <c r="D147" s="36">
        <v>2</v>
      </c>
      <c r="E147" s="9" t="s">
        <v>13</v>
      </c>
      <c r="F147" s="7">
        <v>320</v>
      </c>
      <c r="G147" s="19">
        <f t="shared" si="16"/>
        <v>640</v>
      </c>
      <c r="H147" s="29" t="s">
        <v>14</v>
      </c>
      <c r="I147" s="36">
        <v>2</v>
      </c>
      <c r="J147" s="42" t="s">
        <v>222</v>
      </c>
    </row>
    <row r="148" s="1" customFormat="1" ht="28" customHeight="1" spans="1:10">
      <c r="A148" s="29" t="s">
        <v>211</v>
      </c>
      <c r="B148" s="18" t="str">
        <f>IF(E148&lt;&gt;"户主","",COUNTIF($E$2:E148,"户主"))</f>
        <v/>
      </c>
      <c r="C148" s="38" t="s">
        <v>223</v>
      </c>
      <c r="D148" s="36"/>
      <c r="E148" s="36" t="s">
        <v>18</v>
      </c>
      <c r="F148" s="36"/>
      <c r="G148" s="19"/>
      <c r="H148" s="29" t="s">
        <v>14</v>
      </c>
      <c r="I148" s="36"/>
      <c r="J148" s="42"/>
    </row>
    <row r="149" s="1" customFormat="1" ht="28" customHeight="1" spans="1:10">
      <c r="A149" s="29" t="s">
        <v>211</v>
      </c>
      <c r="B149" s="18">
        <f>IF(E149&lt;&gt;"户主","",COUNTIF($E$2:E149,"户主"))</f>
        <v>70</v>
      </c>
      <c r="C149" s="36" t="s">
        <v>224</v>
      </c>
      <c r="D149" s="36">
        <v>1</v>
      </c>
      <c r="E149" s="9" t="s">
        <v>13</v>
      </c>
      <c r="F149" s="7">
        <v>320</v>
      </c>
      <c r="G149" s="19">
        <f t="shared" ref="G149:G151" si="17">D149*F149</f>
        <v>320</v>
      </c>
      <c r="H149" s="29" t="s">
        <v>14</v>
      </c>
      <c r="I149" s="36">
        <v>1</v>
      </c>
      <c r="J149" s="42" t="s">
        <v>225</v>
      </c>
    </row>
    <row r="150" s="1" customFormat="1" ht="28" customHeight="1" spans="1:10">
      <c r="A150" s="29" t="s">
        <v>211</v>
      </c>
      <c r="B150" s="18">
        <f>IF(E150&lt;&gt;"户主","",COUNTIF($E$2:E150,"户主"))</f>
        <v>71</v>
      </c>
      <c r="C150" s="36" t="s">
        <v>226</v>
      </c>
      <c r="D150" s="36">
        <v>1</v>
      </c>
      <c r="E150" s="9" t="s">
        <v>13</v>
      </c>
      <c r="F150" s="7">
        <v>796</v>
      </c>
      <c r="G150" s="19">
        <f t="shared" si="17"/>
        <v>796</v>
      </c>
      <c r="H150" s="29" t="s">
        <v>14</v>
      </c>
      <c r="I150" s="29">
        <v>1</v>
      </c>
      <c r="J150" s="42" t="s">
        <v>227</v>
      </c>
    </row>
    <row r="151" s="1" customFormat="1" ht="28" customHeight="1" spans="1:10">
      <c r="A151" s="29" t="s">
        <v>211</v>
      </c>
      <c r="B151" s="18">
        <f>IF(E151&lt;&gt;"户主","",COUNTIF($E$2:E151,"户主"))</f>
        <v>72</v>
      </c>
      <c r="C151" s="36" t="s">
        <v>228</v>
      </c>
      <c r="D151" s="36">
        <v>2</v>
      </c>
      <c r="E151" s="9" t="s">
        <v>13</v>
      </c>
      <c r="F151" s="7">
        <v>796</v>
      </c>
      <c r="G151" s="19">
        <f t="shared" si="17"/>
        <v>1592</v>
      </c>
      <c r="H151" s="29" t="s">
        <v>14</v>
      </c>
      <c r="I151" s="29">
        <v>2</v>
      </c>
      <c r="J151" s="42" t="s">
        <v>229</v>
      </c>
    </row>
    <row r="152" s="1" customFormat="1" ht="28" customHeight="1" spans="1:10">
      <c r="A152" s="29" t="s">
        <v>211</v>
      </c>
      <c r="B152" s="18" t="str">
        <f>IF(E152&lt;&gt;"户主","",COUNTIF($E$2:E152,"户主"))</f>
        <v/>
      </c>
      <c r="C152" s="36" t="s">
        <v>230</v>
      </c>
      <c r="D152" s="36"/>
      <c r="E152" s="36" t="s">
        <v>92</v>
      </c>
      <c r="F152" s="36"/>
      <c r="G152" s="19"/>
      <c r="H152" s="29" t="s">
        <v>14</v>
      </c>
      <c r="I152" s="29"/>
      <c r="J152" s="42"/>
    </row>
    <row r="153" s="1" customFormat="1" ht="28" customHeight="1" spans="1:10">
      <c r="A153" s="29" t="s">
        <v>211</v>
      </c>
      <c r="B153" s="18">
        <f>IF(E153&lt;&gt;"户主","",COUNTIF($E$2:E153,"户主"))</f>
        <v>73</v>
      </c>
      <c r="C153" s="36" t="s">
        <v>231</v>
      </c>
      <c r="D153" s="36">
        <v>1</v>
      </c>
      <c r="E153" s="9" t="s">
        <v>13</v>
      </c>
      <c r="F153" s="7">
        <v>320</v>
      </c>
      <c r="G153" s="19">
        <f t="shared" ref="G153:G160" si="18">D153*F153</f>
        <v>320</v>
      </c>
      <c r="H153" s="29" t="s">
        <v>14</v>
      </c>
      <c r="I153" s="29">
        <v>5</v>
      </c>
      <c r="J153" s="42" t="s">
        <v>232</v>
      </c>
    </row>
    <row r="154" s="1" customFormat="1" ht="28" customHeight="1" spans="1:10">
      <c r="A154" s="29" t="s">
        <v>211</v>
      </c>
      <c r="B154" s="18">
        <f>IF(E154&lt;&gt;"户主","",COUNTIF($E$2:E154,"户主"))</f>
        <v>74</v>
      </c>
      <c r="C154" s="36" t="s">
        <v>233</v>
      </c>
      <c r="D154" s="36">
        <v>3</v>
      </c>
      <c r="E154" s="9" t="s">
        <v>13</v>
      </c>
      <c r="F154" s="7">
        <v>320</v>
      </c>
      <c r="G154" s="19">
        <f t="shared" si="18"/>
        <v>960</v>
      </c>
      <c r="H154" s="29" t="s">
        <v>14</v>
      </c>
      <c r="I154" s="29">
        <v>3</v>
      </c>
      <c r="J154" s="42" t="s">
        <v>234</v>
      </c>
    </row>
    <row r="155" s="1" customFormat="1" ht="28" customHeight="1" spans="1:10">
      <c r="A155" s="29" t="s">
        <v>211</v>
      </c>
      <c r="B155" s="18" t="str">
        <f>IF(E155&lt;&gt;"户主","",COUNTIF($E$2:E155,"户主"))</f>
        <v/>
      </c>
      <c r="C155" s="36" t="s">
        <v>235</v>
      </c>
      <c r="D155" s="36"/>
      <c r="E155" s="9" t="s">
        <v>63</v>
      </c>
      <c r="F155" s="36"/>
      <c r="G155" s="19"/>
      <c r="H155" s="29" t="s">
        <v>14</v>
      </c>
      <c r="I155" s="29"/>
      <c r="J155" s="42"/>
    </row>
    <row r="156" s="1" customFormat="1" ht="28" customHeight="1" spans="1:10">
      <c r="A156" s="29" t="s">
        <v>211</v>
      </c>
      <c r="B156" s="18" t="str">
        <f>IF(E156&lt;&gt;"户主","",COUNTIF($E$2:E156,"户主"))</f>
        <v/>
      </c>
      <c r="C156" s="36" t="s">
        <v>236</v>
      </c>
      <c r="D156" s="36"/>
      <c r="E156" s="9" t="s">
        <v>63</v>
      </c>
      <c r="F156" s="36"/>
      <c r="G156" s="19"/>
      <c r="H156" s="29" t="s">
        <v>14</v>
      </c>
      <c r="I156" s="29"/>
      <c r="J156" s="42"/>
    </row>
    <row r="157" s="1" customFormat="1" ht="28" customHeight="1" spans="1:10">
      <c r="A157" s="29" t="s">
        <v>211</v>
      </c>
      <c r="B157" s="18">
        <f>IF(E157&lt;&gt;"户主","",COUNTIF($E$2:E157,"户主"))</f>
        <v>75</v>
      </c>
      <c r="C157" s="36" t="s">
        <v>237</v>
      </c>
      <c r="D157" s="36">
        <v>1</v>
      </c>
      <c r="E157" s="9" t="s">
        <v>13</v>
      </c>
      <c r="F157" s="7">
        <v>320</v>
      </c>
      <c r="G157" s="19">
        <f t="shared" si="18"/>
        <v>320</v>
      </c>
      <c r="H157" s="29" t="s">
        <v>14</v>
      </c>
      <c r="I157" s="36">
        <v>1</v>
      </c>
      <c r="J157" s="42" t="s">
        <v>238</v>
      </c>
    </row>
    <row r="158" s="1" customFormat="1" ht="28" customHeight="1" spans="1:10">
      <c r="A158" s="29" t="s">
        <v>211</v>
      </c>
      <c r="B158" s="18">
        <f>IF(E158&lt;&gt;"户主","",COUNTIF($E$2:E158,"户主"))</f>
        <v>76</v>
      </c>
      <c r="C158" s="36" t="s">
        <v>239</v>
      </c>
      <c r="D158" s="36">
        <v>1</v>
      </c>
      <c r="E158" s="9" t="s">
        <v>13</v>
      </c>
      <c r="F158" s="7">
        <v>320</v>
      </c>
      <c r="G158" s="19">
        <f t="shared" si="18"/>
        <v>320</v>
      </c>
      <c r="H158" s="29" t="s">
        <v>14</v>
      </c>
      <c r="I158" s="36">
        <v>3</v>
      </c>
      <c r="J158" s="42" t="s">
        <v>227</v>
      </c>
    </row>
    <row r="159" s="1" customFormat="1" ht="28" customHeight="1" spans="1:10">
      <c r="A159" s="29" t="s">
        <v>211</v>
      </c>
      <c r="B159" s="18">
        <f>IF(E159&lt;&gt;"户主","",COUNTIF($E$2:E159,"户主"))</f>
        <v>77</v>
      </c>
      <c r="C159" s="36" t="s">
        <v>240</v>
      </c>
      <c r="D159" s="36">
        <v>1</v>
      </c>
      <c r="E159" s="36" t="s">
        <v>13</v>
      </c>
      <c r="F159" s="7">
        <v>796</v>
      </c>
      <c r="G159" s="19">
        <f t="shared" si="18"/>
        <v>796</v>
      </c>
      <c r="H159" s="29" t="s">
        <v>14</v>
      </c>
      <c r="I159" s="36"/>
      <c r="J159" s="42" t="s">
        <v>241</v>
      </c>
    </row>
    <row r="160" s="1" customFormat="1" ht="28" customHeight="1" spans="1:10">
      <c r="A160" s="29" t="s">
        <v>211</v>
      </c>
      <c r="B160" s="18">
        <f>IF(E160&lt;&gt;"户主","",COUNTIF($E$2:E160,"户主"))</f>
        <v>78</v>
      </c>
      <c r="C160" s="39" t="s">
        <v>242</v>
      </c>
      <c r="D160" s="36">
        <v>2</v>
      </c>
      <c r="E160" s="9" t="s">
        <v>13</v>
      </c>
      <c r="F160" s="7">
        <v>796</v>
      </c>
      <c r="G160" s="19">
        <f t="shared" si="18"/>
        <v>1592</v>
      </c>
      <c r="H160" s="29" t="s">
        <v>123</v>
      </c>
      <c r="I160" s="36">
        <v>2</v>
      </c>
      <c r="J160" s="42" t="s">
        <v>243</v>
      </c>
    </row>
    <row r="161" s="1" customFormat="1" ht="28" customHeight="1" spans="1:10">
      <c r="A161" s="29" t="s">
        <v>211</v>
      </c>
      <c r="B161" s="18" t="str">
        <f>IF(E161&lt;&gt;"户主","",COUNTIF($E$2:E161,"户主"))</f>
        <v/>
      </c>
      <c r="C161" s="39" t="s">
        <v>244</v>
      </c>
      <c r="D161" s="36"/>
      <c r="E161" s="40" t="s">
        <v>51</v>
      </c>
      <c r="F161" s="36"/>
      <c r="G161" s="19"/>
      <c r="H161" s="29" t="s">
        <v>14</v>
      </c>
      <c r="I161" s="36"/>
      <c r="J161" s="42"/>
    </row>
    <row r="162" s="1" customFormat="1" ht="28" customHeight="1" spans="1:10">
      <c r="A162" s="36" t="s">
        <v>245</v>
      </c>
      <c r="B162" s="18">
        <f>IF(E162&lt;&gt;"户主","",COUNTIF($E$2:E162,"户主"))</f>
        <v>79</v>
      </c>
      <c r="C162" s="36" t="str">
        <f>LEFT("许家埙",19)</f>
        <v>许家埙</v>
      </c>
      <c r="D162" s="36">
        <v>2</v>
      </c>
      <c r="E162" s="9" t="s">
        <v>13</v>
      </c>
      <c r="F162" s="7">
        <v>320</v>
      </c>
      <c r="G162" s="19">
        <f t="shared" ref="G162:G165" si="19">D162*F162</f>
        <v>640</v>
      </c>
      <c r="H162" s="29" t="s">
        <v>14</v>
      </c>
      <c r="I162" s="36">
        <v>3</v>
      </c>
      <c r="J162" s="42" t="s">
        <v>246</v>
      </c>
    </row>
    <row r="163" s="1" customFormat="1" ht="28" customHeight="1" spans="1:10">
      <c r="A163" s="36" t="s">
        <v>245</v>
      </c>
      <c r="B163" s="18" t="str">
        <f>IF(E163&lt;&gt;"户主","",COUNTIF($E$2:E163,"户主"))</f>
        <v/>
      </c>
      <c r="C163" s="36" t="str">
        <f>LEFT("曾香妹",19)</f>
        <v>曾香妹</v>
      </c>
      <c r="D163" s="36"/>
      <c r="E163" s="36" t="str">
        <f>LEFT("配偶",19)</f>
        <v>配偶</v>
      </c>
      <c r="F163" s="29"/>
      <c r="G163" s="19"/>
      <c r="H163" s="29" t="s">
        <v>14</v>
      </c>
      <c r="I163" s="36"/>
      <c r="J163" s="42"/>
    </row>
    <row r="164" s="1" customFormat="1" ht="28" customHeight="1" spans="1:10">
      <c r="A164" s="36" t="s">
        <v>245</v>
      </c>
      <c r="B164" s="18">
        <f>IF(E164&lt;&gt;"户主","",COUNTIF($E$2:E164,"户主"))</f>
        <v>80</v>
      </c>
      <c r="C164" s="36" t="str">
        <f>LEFT("黄贵贤",19)</f>
        <v>黄贵贤</v>
      </c>
      <c r="D164" s="36">
        <v>1</v>
      </c>
      <c r="E164" s="9" t="s">
        <v>13</v>
      </c>
      <c r="F164" s="7">
        <v>270</v>
      </c>
      <c r="G164" s="19">
        <f t="shared" si="19"/>
        <v>270</v>
      </c>
      <c r="H164" s="29" t="s">
        <v>14</v>
      </c>
      <c r="I164" s="36">
        <v>7</v>
      </c>
      <c r="J164" s="42" t="s">
        <v>247</v>
      </c>
    </row>
    <row r="165" s="1" customFormat="1" ht="28" customHeight="1" spans="1:10">
      <c r="A165" s="36" t="s">
        <v>245</v>
      </c>
      <c r="B165" s="18">
        <f>IF(E165&lt;&gt;"户主","",COUNTIF($E$2:E165,"户主"))</f>
        <v>81</v>
      </c>
      <c r="C165" s="36" t="str">
        <f>LEFT("许家枝",19)</f>
        <v>许家枝</v>
      </c>
      <c r="D165" s="36">
        <v>2</v>
      </c>
      <c r="E165" s="9" t="s">
        <v>13</v>
      </c>
      <c r="F165" s="7">
        <v>270</v>
      </c>
      <c r="G165" s="19">
        <f t="shared" si="19"/>
        <v>540</v>
      </c>
      <c r="H165" s="29" t="s">
        <v>14</v>
      </c>
      <c r="I165" s="36"/>
      <c r="J165" s="42" t="s">
        <v>248</v>
      </c>
    </row>
    <row r="166" s="1" customFormat="1" ht="28" customHeight="1" spans="1:10">
      <c r="A166" s="36" t="s">
        <v>245</v>
      </c>
      <c r="B166" s="18" t="str">
        <f>IF(E166&lt;&gt;"户主","",COUNTIF($E$2:E166,"户主"))</f>
        <v/>
      </c>
      <c r="C166" s="36" t="str">
        <f>LEFT("卢新菊",19)</f>
        <v>卢新菊</v>
      </c>
      <c r="D166" s="36"/>
      <c r="E166" s="36" t="str">
        <f>LEFT("配偶",19)</f>
        <v>配偶</v>
      </c>
      <c r="F166" s="29"/>
      <c r="G166" s="19"/>
      <c r="H166" s="29" t="s">
        <v>14</v>
      </c>
      <c r="I166" s="36">
        <v>3</v>
      </c>
      <c r="J166" s="35"/>
    </row>
    <row r="167" s="1" customFormat="1" ht="28" customHeight="1" spans="1:10">
      <c r="A167" s="36" t="s">
        <v>245</v>
      </c>
      <c r="B167" s="18">
        <f>IF(E167&lt;&gt;"户主","",COUNTIF($E$2:E167,"户主"))</f>
        <v>82</v>
      </c>
      <c r="C167" s="36" t="str">
        <f>LEFT("黄木和",19)</f>
        <v>黄木和</v>
      </c>
      <c r="D167" s="36">
        <v>2</v>
      </c>
      <c r="E167" s="9" t="s">
        <v>13</v>
      </c>
      <c r="F167" s="7">
        <v>320</v>
      </c>
      <c r="G167" s="19">
        <f t="shared" ref="G167:G175" si="20">D167*F167</f>
        <v>640</v>
      </c>
      <c r="H167" s="29" t="s">
        <v>14</v>
      </c>
      <c r="I167" s="36">
        <v>6</v>
      </c>
      <c r="J167" s="42" t="s">
        <v>249</v>
      </c>
    </row>
    <row r="168" s="1" customFormat="1" ht="28" customHeight="1" spans="1:10">
      <c r="A168" s="36" t="s">
        <v>245</v>
      </c>
      <c r="B168" s="18" t="str">
        <f>IF(E168&lt;&gt;"户主","",COUNTIF($E$2:E168,"户主"))</f>
        <v/>
      </c>
      <c r="C168" s="36" t="str">
        <f>LEFT("许五妹",19)</f>
        <v>许五妹</v>
      </c>
      <c r="D168" s="36"/>
      <c r="E168" s="36" t="s">
        <v>18</v>
      </c>
      <c r="F168" s="29"/>
      <c r="G168" s="19"/>
      <c r="H168" s="29" t="s">
        <v>14</v>
      </c>
      <c r="I168" s="36"/>
      <c r="J168" s="42"/>
    </row>
    <row r="169" s="1" customFormat="1" ht="28" customHeight="1" spans="1:10">
      <c r="A169" s="36" t="s">
        <v>245</v>
      </c>
      <c r="B169" s="18">
        <f>IF(E169&lt;&gt;"户主","",COUNTIF($E$2:E169,"户主"))</f>
        <v>83</v>
      </c>
      <c r="C169" s="36" t="str">
        <f>LEFT("许永泽",19)</f>
        <v>许永泽</v>
      </c>
      <c r="D169" s="36">
        <v>1</v>
      </c>
      <c r="E169" s="9" t="s">
        <v>13</v>
      </c>
      <c r="F169" s="7">
        <v>270</v>
      </c>
      <c r="G169" s="19">
        <f t="shared" si="20"/>
        <v>270</v>
      </c>
      <c r="H169" s="29" t="s">
        <v>14</v>
      </c>
      <c r="I169" s="36">
        <v>6</v>
      </c>
      <c r="J169" s="42" t="s">
        <v>250</v>
      </c>
    </row>
    <row r="170" s="1" customFormat="1" ht="28" customHeight="1" spans="1:10">
      <c r="A170" s="36" t="s">
        <v>245</v>
      </c>
      <c r="B170" s="18">
        <f>IF(E170&lt;&gt;"户主","",COUNTIF($E$2:E170,"户主"))</f>
        <v>84</v>
      </c>
      <c r="C170" s="36" t="str">
        <f>LEFT("许永木",19)</f>
        <v>许永木</v>
      </c>
      <c r="D170" s="36">
        <v>1</v>
      </c>
      <c r="E170" s="9" t="s">
        <v>13</v>
      </c>
      <c r="F170" s="7">
        <v>270</v>
      </c>
      <c r="G170" s="19">
        <f t="shared" si="20"/>
        <v>270</v>
      </c>
      <c r="H170" s="29" t="s">
        <v>14</v>
      </c>
      <c r="I170" s="36">
        <v>7</v>
      </c>
      <c r="J170" s="42" t="s">
        <v>251</v>
      </c>
    </row>
    <row r="171" s="1" customFormat="1" ht="28" customHeight="1" spans="1:10">
      <c r="A171" s="36" t="s">
        <v>245</v>
      </c>
      <c r="B171" s="18">
        <f>IF(E171&lt;&gt;"户主","",COUNTIF($E$2:E171,"户主"))</f>
        <v>85</v>
      </c>
      <c r="C171" s="36" t="str">
        <f>LEFT("许水海",19)</f>
        <v>许水海</v>
      </c>
      <c r="D171" s="36">
        <v>1</v>
      </c>
      <c r="E171" s="9" t="s">
        <v>13</v>
      </c>
      <c r="F171" s="7">
        <v>796</v>
      </c>
      <c r="G171" s="19">
        <f t="shared" si="20"/>
        <v>796</v>
      </c>
      <c r="H171" s="29" t="s">
        <v>14</v>
      </c>
      <c r="I171" s="36">
        <v>1</v>
      </c>
      <c r="J171" s="42" t="s">
        <v>252</v>
      </c>
    </row>
    <row r="172" s="1" customFormat="1" ht="28" customHeight="1" spans="1:10">
      <c r="A172" s="36" t="s">
        <v>245</v>
      </c>
      <c r="B172" s="18">
        <f>IF(E172&lt;&gt;"户主","",COUNTIF($E$2:E172,"户主"))</f>
        <v>86</v>
      </c>
      <c r="C172" s="36" t="str">
        <f>LEFT("许永榜",19)</f>
        <v>许永榜</v>
      </c>
      <c r="D172" s="36">
        <v>1</v>
      </c>
      <c r="E172" s="9" t="s">
        <v>13</v>
      </c>
      <c r="F172" s="7">
        <v>320</v>
      </c>
      <c r="G172" s="19">
        <f t="shared" si="20"/>
        <v>320</v>
      </c>
      <c r="H172" s="29" t="s">
        <v>14</v>
      </c>
      <c r="I172" s="36">
        <v>2</v>
      </c>
      <c r="J172" s="42" t="s">
        <v>253</v>
      </c>
    </row>
    <row r="173" s="1" customFormat="1" ht="28" customHeight="1" spans="1:10">
      <c r="A173" s="36" t="s">
        <v>245</v>
      </c>
      <c r="B173" s="18">
        <f>IF(E173&lt;&gt;"户主","",COUNTIF($E$2:E173,"户主"))</f>
        <v>87</v>
      </c>
      <c r="C173" s="39" t="s">
        <v>254</v>
      </c>
      <c r="D173" s="36">
        <v>1</v>
      </c>
      <c r="E173" s="9" t="s">
        <v>13</v>
      </c>
      <c r="F173" s="7">
        <v>320</v>
      </c>
      <c r="G173" s="19">
        <f t="shared" si="20"/>
        <v>320</v>
      </c>
      <c r="H173" s="29" t="s">
        <v>14</v>
      </c>
      <c r="I173" s="36">
        <v>3</v>
      </c>
      <c r="J173" s="42" t="s">
        <v>255</v>
      </c>
    </row>
    <row r="174" s="1" customFormat="1" ht="28" customHeight="1" spans="1:10">
      <c r="A174" s="36" t="s">
        <v>245</v>
      </c>
      <c r="B174" s="18">
        <f>IF(E174&lt;&gt;"户主","",COUNTIF($E$2:E174,"户主"))</f>
        <v>88</v>
      </c>
      <c r="C174" s="36" t="str">
        <f>LEFT("许永培",19)</f>
        <v>许永培</v>
      </c>
      <c r="D174" s="36">
        <v>1</v>
      </c>
      <c r="E174" s="9" t="s">
        <v>13</v>
      </c>
      <c r="F174" s="7">
        <v>320</v>
      </c>
      <c r="G174" s="19">
        <f t="shared" si="20"/>
        <v>320</v>
      </c>
      <c r="H174" s="29" t="s">
        <v>14</v>
      </c>
      <c r="I174" s="36">
        <v>1</v>
      </c>
      <c r="J174" s="42" t="s">
        <v>256</v>
      </c>
    </row>
    <row r="175" s="1" customFormat="1" ht="28" customHeight="1" spans="1:10">
      <c r="A175" s="36" t="s">
        <v>245</v>
      </c>
      <c r="B175" s="18">
        <f>IF(E175&lt;&gt;"户主","",COUNTIF($E$2:E175,"户主"))</f>
        <v>89</v>
      </c>
      <c r="C175" s="36" t="s">
        <v>257</v>
      </c>
      <c r="D175" s="36">
        <v>2</v>
      </c>
      <c r="E175" s="9" t="s">
        <v>13</v>
      </c>
      <c r="F175" s="7">
        <v>270</v>
      </c>
      <c r="G175" s="19">
        <f t="shared" si="20"/>
        <v>540</v>
      </c>
      <c r="H175" s="29" t="s">
        <v>14</v>
      </c>
      <c r="I175" s="36">
        <v>3</v>
      </c>
      <c r="J175" s="42" t="s">
        <v>258</v>
      </c>
    </row>
    <row r="176" s="1" customFormat="1" ht="28" customHeight="1" spans="1:10">
      <c r="A176" s="36" t="s">
        <v>245</v>
      </c>
      <c r="B176" s="18" t="str">
        <f>IF(E176&lt;&gt;"户主","",COUNTIF($E$2:E176,"户主"))</f>
        <v/>
      </c>
      <c r="C176" s="36" t="s">
        <v>259</v>
      </c>
      <c r="D176" s="36"/>
      <c r="E176" s="36" t="s">
        <v>207</v>
      </c>
      <c r="F176" s="29"/>
      <c r="G176" s="19"/>
      <c r="H176" s="29" t="s">
        <v>14</v>
      </c>
      <c r="I176" s="36"/>
      <c r="J176" s="42"/>
    </row>
    <row r="177" s="1" customFormat="1" ht="28" customHeight="1" spans="1:10">
      <c r="A177" s="36" t="s">
        <v>245</v>
      </c>
      <c r="B177" s="18">
        <f>IF(E177&lt;&gt;"户主","",COUNTIF($E$2:E177,"户主"))</f>
        <v>90</v>
      </c>
      <c r="C177" s="41" t="s">
        <v>260</v>
      </c>
      <c r="D177" s="36">
        <v>1</v>
      </c>
      <c r="E177" s="9" t="s">
        <v>13</v>
      </c>
      <c r="F177" s="7">
        <v>320</v>
      </c>
      <c r="G177" s="19">
        <f t="shared" ref="G177:G181" si="21">D177*F177</f>
        <v>320</v>
      </c>
      <c r="H177" s="29" t="s">
        <v>123</v>
      </c>
      <c r="I177" s="36"/>
      <c r="J177" s="42"/>
    </row>
    <row r="178" s="1" customFormat="1" ht="28" customHeight="1" spans="1:10">
      <c r="A178" s="36" t="s">
        <v>245</v>
      </c>
      <c r="B178" s="18">
        <f>IF(E178&lt;&gt;"户主","",COUNTIF($E$2:E178,"户主"))</f>
        <v>91</v>
      </c>
      <c r="C178" s="36" t="s">
        <v>261</v>
      </c>
      <c r="D178" s="36">
        <v>1</v>
      </c>
      <c r="E178" s="9" t="s">
        <v>13</v>
      </c>
      <c r="F178" s="7">
        <v>320</v>
      </c>
      <c r="G178" s="19">
        <f t="shared" si="21"/>
        <v>320</v>
      </c>
      <c r="H178" s="29" t="s">
        <v>123</v>
      </c>
      <c r="I178" s="36">
        <v>4</v>
      </c>
      <c r="J178" s="42" t="s">
        <v>262</v>
      </c>
    </row>
    <row r="179" s="1" customFormat="1" ht="28" customHeight="1" spans="1:10">
      <c r="A179" s="29" t="s">
        <v>263</v>
      </c>
      <c r="B179" s="18">
        <f>IF(E179&lt;&gt;"户主","",COUNTIF($E$2:E179,"户主"))</f>
        <v>92</v>
      </c>
      <c r="C179" s="29" t="s">
        <v>264</v>
      </c>
      <c r="D179" s="29">
        <v>1</v>
      </c>
      <c r="E179" s="9" t="s">
        <v>13</v>
      </c>
      <c r="F179" s="7">
        <v>320</v>
      </c>
      <c r="G179" s="19">
        <f t="shared" si="21"/>
        <v>320</v>
      </c>
      <c r="H179" s="29" t="s">
        <v>14</v>
      </c>
      <c r="I179" s="29">
        <v>2</v>
      </c>
      <c r="J179" s="35" t="s">
        <v>162</v>
      </c>
    </row>
    <row r="180" s="1" customFormat="1" ht="28" customHeight="1" spans="1:10">
      <c r="A180" s="29" t="s">
        <v>263</v>
      </c>
      <c r="B180" s="18">
        <f>IF(E180&lt;&gt;"户主","",COUNTIF($E$2:E180,"户主"))</f>
        <v>93</v>
      </c>
      <c r="C180" s="29" t="s">
        <v>265</v>
      </c>
      <c r="D180" s="29">
        <v>1</v>
      </c>
      <c r="E180" s="9" t="s">
        <v>13</v>
      </c>
      <c r="F180" s="7">
        <v>270</v>
      </c>
      <c r="G180" s="19">
        <f t="shared" si="21"/>
        <v>270</v>
      </c>
      <c r="H180" s="29" t="s">
        <v>14</v>
      </c>
      <c r="I180" s="29">
        <v>2</v>
      </c>
      <c r="J180" s="35" t="s">
        <v>165</v>
      </c>
    </row>
    <row r="181" s="1" customFormat="1" ht="28" customHeight="1" spans="1:10">
      <c r="A181" s="29" t="s">
        <v>263</v>
      </c>
      <c r="B181" s="18">
        <f>IF(E181&lt;&gt;"户主","",COUNTIF($E$2:E181,"户主"))</f>
        <v>94</v>
      </c>
      <c r="C181" s="29" t="s">
        <v>266</v>
      </c>
      <c r="D181" s="29">
        <v>2</v>
      </c>
      <c r="E181" s="9" t="s">
        <v>13</v>
      </c>
      <c r="F181" s="7">
        <v>270</v>
      </c>
      <c r="G181" s="19">
        <f t="shared" si="21"/>
        <v>540</v>
      </c>
      <c r="H181" s="29" t="s">
        <v>14</v>
      </c>
      <c r="I181" s="29">
        <v>3</v>
      </c>
      <c r="J181" s="35" t="s">
        <v>165</v>
      </c>
    </row>
    <row r="182" s="1" customFormat="1" ht="28" customHeight="1" spans="1:10">
      <c r="A182" s="29" t="s">
        <v>263</v>
      </c>
      <c r="B182" s="18" t="str">
        <f>IF(E182&lt;&gt;"户主","",COUNTIF($E$2:E182,"户主"))</f>
        <v/>
      </c>
      <c r="C182" s="29" t="s">
        <v>267</v>
      </c>
      <c r="D182" s="29"/>
      <c r="E182" s="29" t="s">
        <v>66</v>
      </c>
      <c r="F182" s="29"/>
      <c r="G182" s="19"/>
      <c r="H182" s="29" t="s">
        <v>14</v>
      </c>
      <c r="I182" s="29"/>
      <c r="J182" s="35"/>
    </row>
    <row r="183" s="1" customFormat="1" ht="28" customHeight="1" spans="1:10">
      <c r="A183" s="29" t="s">
        <v>263</v>
      </c>
      <c r="B183" s="18">
        <f>IF(E183&lt;&gt;"户主","",COUNTIF($E$2:E183,"户主"))</f>
        <v>95</v>
      </c>
      <c r="C183" s="29" t="s">
        <v>268</v>
      </c>
      <c r="D183" s="29">
        <v>2</v>
      </c>
      <c r="E183" s="9" t="s">
        <v>13</v>
      </c>
      <c r="F183" s="7">
        <v>270</v>
      </c>
      <c r="G183" s="19">
        <f t="shared" ref="G183:G188" si="22">D183*F183</f>
        <v>540</v>
      </c>
      <c r="H183" s="29" t="s">
        <v>14</v>
      </c>
      <c r="I183" s="29">
        <v>2</v>
      </c>
      <c r="J183" s="35" t="s">
        <v>162</v>
      </c>
    </row>
    <row r="184" s="1" customFormat="1" ht="28" customHeight="1" spans="1:10">
      <c r="A184" s="29" t="s">
        <v>263</v>
      </c>
      <c r="B184" s="18" t="str">
        <f>IF(E184&lt;&gt;"户主","",COUNTIF($E$2:E184,"户主"))</f>
        <v/>
      </c>
      <c r="C184" s="29" t="s">
        <v>269</v>
      </c>
      <c r="D184" s="29"/>
      <c r="E184" s="29" t="s">
        <v>18</v>
      </c>
      <c r="F184" s="29"/>
      <c r="G184" s="19"/>
      <c r="H184" s="29" t="s">
        <v>14</v>
      </c>
      <c r="I184" s="29"/>
      <c r="J184" s="35"/>
    </row>
    <row r="185" s="1" customFormat="1" ht="28" customHeight="1" spans="1:10">
      <c r="A185" s="29" t="s">
        <v>263</v>
      </c>
      <c r="B185" s="18">
        <f>IF(E185&lt;&gt;"户主","",COUNTIF($E$2:E185,"户主"))</f>
        <v>96</v>
      </c>
      <c r="C185" s="29" t="s">
        <v>270</v>
      </c>
      <c r="D185" s="29">
        <v>3</v>
      </c>
      <c r="E185" s="9" t="s">
        <v>13</v>
      </c>
      <c r="F185" s="7">
        <v>320</v>
      </c>
      <c r="G185" s="19">
        <f t="shared" si="22"/>
        <v>960</v>
      </c>
      <c r="H185" s="29" t="s">
        <v>14</v>
      </c>
      <c r="I185" s="29">
        <v>5</v>
      </c>
      <c r="J185" s="35" t="s">
        <v>271</v>
      </c>
    </row>
    <row r="186" s="1" customFormat="1" ht="28" customHeight="1" spans="1:10">
      <c r="A186" s="29" t="s">
        <v>263</v>
      </c>
      <c r="B186" s="18" t="str">
        <f>IF(E186&lt;&gt;"户主","",COUNTIF($E$2:E186,"户主"))</f>
        <v/>
      </c>
      <c r="C186" s="29" t="s">
        <v>272</v>
      </c>
      <c r="D186" s="29"/>
      <c r="E186" s="29" t="s">
        <v>73</v>
      </c>
      <c r="F186" s="29"/>
      <c r="G186" s="19"/>
      <c r="H186" s="29" t="s">
        <v>14</v>
      </c>
      <c r="I186" s="29"/>
      <c r="J186" s="35"/>
    </row>
    <row r="187" s="1" customFormat="1" ht="28" customHeight="1" spans="1:10">
      <c r="A187" s="29" t="s">
        <v>263</v>
      </c>
      <c r="B187" s="18" t="str">
        <f>IF(E187&lt;&gt;"户主","",COUNTIF($E$2:E187,"户主"))</f>
        <v/>
      </c>
      <c r="C187" s="29" t="s">
        <v>273</v>
      </c>
      <c r="D187" s="29"/>
      <c r="E187" s="29" t="s">
        <v>73</v>
      </c>
      <c r="F187" s="29"/>
      <c r="G187" s="19"/>
      <c r="H187" s="29" t="s">
        <v>14</v>
      </c>
      <c r="I187" s="29"/>
      <c r="J187" s="35"/>
    </row>
    <row r="188" s="1" customFormat="1" ht="28" customHeight="1" spans="1:10">
      <c r="A188" s="29" t="s">
        <v>263</v>
      </c>
      <c r="B188" s="18">
        <f>IF(E188&lt;&gt;"户主","",COUNTIF($E$2:E188,"户主"))</f>
        <v>97</v>
      </c>
      <c r="C188" s="29" t="s">
        <v>274</v>
      </c>
      <c r="D188" s="29">
        <v>3</v>
      </c>
      <c r="E188" s="9" t="s">
        <v>13</v>
      </c>
      <c r="F188" s="7">
        <v>270</v>
      </c>
      <c r="G188" s="19">
        <f t="shared" si="22"/>
        <v>810</v>
      </c>
      <c r="H188" s="29" t="s">
        <v>14</v>
      </c>
      <c r="I188" s="29">
        <v>4</v>
      </c>
      <c r="J188" s="35" t="s">
        <v>165</v>
      </c>
    </row>
    <row r="189" s="1" customFormat="1" ht="28" customHeight="1" spans="1:10">
      <c r="A189" s="29" t="s">
        <v>263</v>
      </c>
      <c r="B189" s="18" t="str">
        <f>IF(E189&lt;&gt;"户主","",COUNTIF($E$2:E189,"户主"))</f>
        <v/>
      </c>
      <c r="C189" s="29" t="s">
        <v>275</v>
      </c>
      <c r="D189" s="29"/>
      <c r="E189" s="29" t="s">
        <v>18</v>
      </c>
      <c r="F189" s="29"/>
      <c r="G189" s="19"/>
      <c r="H189" s="29" t="s">
        <v>14</v>
      </c>
      <c r="I189" s="29"/>
      <c r="J189" s="35"/>
    </row>
    <row r="190" s="1" customFormat="1" ht="28" customHeight="1" spans="1:10">
      <c r="A190" s="29" t="s">
        <v>263</v>
      </c>
      <c r="B190" s="18" t="str">
        <f>IF(E190&lt;&gt;"户主","",COUNTIF($E$2:E190,"户主"))</f>
        <v/>
      </c>
      <c r="C190" s="29" t="s">
        <v>276</v>
      </c>
      <c r="D190" s="29"/>
      <c r="E190" s="29" t="s">
        <v>26</v>
      </c>
      <c r="F190" s="29"/>
      <c r="G190" s="19"/>
      <c r="H190" s="29" t="s">
        <v>14</v>
      </c>
      <c r="I190" s="29"/>
      <c r="J190" s="35"/>
    </row>
    <row r="191" s="1" customFormat="1" ht="28" customHeight="1" spans="1:10">
      <c r="A191" s="29" t="s">
        <v>263</v>
      </c>
      <c r="B191" s="18">
        <f>IF(E191&lt;&gt;"户主","",COUNTIF($E$2:E191,"户主"))</f>
        <v>98</v>
      </c>
      <c r="C191" s="29" t="s">
        <v>277</v>
      </c>
      <c r="D191" s="29">
        <v>3</v>
      </c>
      <c r="E191" s="9" t="s">
        <v>13</v>
      </c>
      <c r="F191" s="7">
        <v>320</v>
      </c>
      <c r="G191" s="19">
        <f t="shared" ref="G191:G200" si="23">D191*F191</f>
        <v>960</v>
      </c>
      <c r="H191" s="29" t="s">
        <v>14</v>
      </c>
      <c r="I191" s="29">
        <v>3</v>
      </c>
      <c r="J191" s="35" t="s">
        <v>278</v>
      </c>
    </row>
    <row r="192" s="1" customFormat="1" ht="28" customHeight="1" spans="1:10">
      <c r="A192" s="29" t="s">
        <v>263</v>
      </c>
      <c r="B192" s="18" t="str">
        <f>IF(E192&lt;&gt;"户主","",COUNTIF($E$2:E192,"户主"))</f>
        <v/>
      </c>
      <c r="C192" s="29" t="s">
        <v>279</v>
      </c>
      <c r="D192" s="29"/>
      <c r="E192" s="29" t="s">
        <v>51</v>
      </c>
      <c r="F192" s="29"/>
      <c r="G192" s="19"/>
      <c r="H192" s="29" t="s">
        <v>14</v>
      </c>
      <c r="I192" s="29"/>
      <c r="J192" s="35"/>
    </row>
    <row r="193" s="1" customFormat="1" ht="28" customHeight="1" spans="1:10">
      <c r="A193" s="29" t="s">
        <v>263</v>
      </c>
      <c r="B193" s="18" t="str">
        <f>IF(E193&lt;&gt;"户主","",COUNTIF($E$2:E193,"户主"))</f>
        <v/>
      </c>
      <c r="C193" s="29" t="s">
        <v>280</v>
      </c>
      <c r="D193" s="29"/>
      <c r="E193" s="29" t="s">
        <v>51</v>
      </c>
      <c r="F193" s="29"/>
      <c r="G193" s="19"/>
      <c r="H193" s="29" t="s">
        <v>14</v>
      </c>
      <c r="I193" s="29"/>
      <c r="J193" s="35"/>
    </row>
    <row r="194" s="1" customFormat="1" ht="28" customHeight="1" spans="1:10">
      <c r="A194" s="29" t="s">
        <v>263</v>
      </c>
      <c r="B194" s="18">
        <f>IF(E194&lt;&gt;"户主","",COUNTIF($E$2:E194,"户主"))</f>
        <v>99</v>
      </c>
      <c r="C194" s="29" t="s">
        <v>281</v>
      </c>
      <c r="D194" s="29">
        <v>2</v>
      </c>
      <c r="E194" s="9" t="s">
        <v>13</v>
      </c>
      <c r="F194" s="7">
        <v>320</v>
      </c>
      <c r="G194" s="19">
        <f t="shared" si="23"/>
        <v>640</v>
      </c>
      <c r="H194" s="29" t="s">
        <v>14</v>
      </c>
      <c r="I194" s="29">
        <v>2</v>
      </c>
      <c r="J194" s="35" t="s">
        <v>162</v>
      </c>
    </row>
    <row r="195" s="1" customFormat="1" ht="28" customHeight="1" spans="1:10">
      <c r="A195" s="29" t="s">
        <v>263</v>
      </c>
      <c r="B195" s="18" t="str">
        <f>IF(E195&lt;&gt;"户主","",COUNTIF($E$2:E195,"户主"))</f>
        <v/>
      </c>
      <c r="C195" s="29" t="s">
        <v>282</v>
      </c>
      <c r="D195" s="29"/>
      <c r="E195" s="29" t="s">
        <v>73</v>
      </c>
      <c r="F195" s="29"/>
      <c r="G195" s="19"/>
      <c r="H195" s="29" t="s">
        <v>14</v>
      </c>
      <c r="I195" s="29"/>
      <c r="J195" s="35"/>
    </row>
    <row r="196" s="1" customFormat="1" ht="28" customHeight="1" spans="1:10">
      <c r="A196" s="29" t="s">
        <v>263</v>
      </c>
      <c r="B196" s="18">
        <f>IF(E196&lt;&gt;"户主","",COUNTIF($E$2:E196,"户主"))</f>
        <v>100</v>
      </c>
      <c r="C196" s="29" t="s">
        <v>283</v>
      </c>
      <c r="D196" s="29">
        <v>1</v>
      </c>
      <c r="E196" s="9" t="s">
        <v>13</v>
      </c>
      <c r="F196" s="7">
        <v>320</v>
      </c>
      <c r="G196" s="19">
        <f t="shared" si="23"/>
        <v>320</v>
      </c>
      <c r="H196" s="29" t="s">
        <v>14</v>
      </c>
      <c r="I196" s="29">
        <v>2</v>
      </c>
      <c r="J196" s="35" t="s">
        <v>284</v>
      </c>
    </row>
    <row r="197" s="1" customFormat="1" ht="28" customHeight="1" spans="1:10">
      <c r="A197" s="29" t="s">
        <v>263</v>
      </c>
      <c r="B197" s="18">
        <f>IF(E197&lt;&gt;"户主","",COUNTIF($E$2:E197,"户主"))</f>
        <v>101</v>
      </c>
      <c r="C197" s="29" t="s">
        <v>285</v>
      </c>
      <c r="D197" s="29">
        <v>1</v>
      </c>
      <c r="E197" s="9" t="s">
        <v>13</v>
      </c>
      <c r="F197" s="7">
        <v>320</v>
      </c>
      <c r="G197" s="19">
        <f t="shared" si="23"/>
        <v>320</v>
      </c>
      <c r="H197" s="29" t="s">
        <v>14</v>
      </c>
      <c r="I197" s="29">
        <v>8</v>
      </c>
      <c r="J197" s="35" t="s">
        <v>162</v>
      </c>
    </row>
    <row r="198" s="1" customFormat="1" ht="28" customHeight="1" spans="1:10">
      <c r="A198" s="29" t="s">
        <v>263</v>
      </c>
      <c r="B198" s="18">
        <f>IF(E198&lt;&gt;"户主","",COUNTIF($E$2:E198,"户主"))</f>
        <v>102</v>
      </c>
      <c r="C198" s="29" t="s">
        <v>286</v>
      </c>
      <c r="D198" s="29">
        <v>1</v>
      </c>
      <c r="E198" s="9" t="s">
        <v>13</v>
      </c>
      <c r="F198" s="7">
        <v>320</v>
      </c>
      <c r="G198" s="19">
        <f t="shared" si="23"/>
        <v>320</v>
      </c>
      <c r="H198" s="29" t="s">
        <v>14</v>
      </c>
      <c r="I198" s="29">
        <v>1</v>
      </c>
      <c r="J198" s="35" t="s">
        <v>165</v>
      </c>
    </row>
    <row r="199" s="1" customFormat="1" ht="28" customHeight="1" spans="1:10">
      <c r="A199" s="29" t="s">
        <v>263</v>
      </c>
      <c r="B199" s="18">
        <f>IF(E199&lt;&gt;"户主","",COUNTIF($E$2:E199,"户主"))</f>
        <v>103</v>
      </c>
      <c r="C199" s="29" t="s">
        <v>287</v>
      </c>
      <c r="D199" s="29">
        <v>1</v>
      </c>
      <c r="E199" s="9" t="s">
        <v>13</v>
      </c>
      <c r="F199" s="7">
        <v>796</v>
      </c>
      <c r="G199" s="19">
        <f t="shared" si="23"/>
        <v>796</v>
      </c>
      <c r="H199" s="29" t="s">
        <v>14</v>
      </c>
      <c r="I199" s="29">
        <v>2</v>
      </c>
      <c r="J199" s="35" t="s">
        <v>162</v>
      </c>
    </row>
    <row r="200" s="1" customFormat="1" ht="28" customHeight="1" spans="1:10">
      <c r="A200" s="29" t="s">
        <v>263</v>
      </c>
      <c r="B200" s="18">
        <f>IF(E200&lt;&gt;"户主","",COUNTIF($E$2:E200,"户主"))</f>
        <v>104</v>
      </c>
      <c r="C200" s="29" t="s">
        <v>288</v>
      </c>
      <c r="D200" s="29">
        <v>2</v>
      </c>
      <c r="E200" s="9" t="s">
        <v>13</v>
      </c>
      <c r="F200" s="7">
        <v>270</v>
      </c>
      <c r="G200" s="19">
        <f t="shared" si="23"/>
        <v>540</v>
      </c>
      <c r="H200" s="29" t="s">
        <v>14</v>
      </c>
      <c r="I200" s="29">
        <v>4</v>
      </c>
      <c r="J200" s="35" t="s">
        <v>165</v>
      </c>
    </row>
    <row r="201" s="1" customFormat="1" ht="28" customHeight="1" spans="1:10">
      <c r="A201" s="29" t="s">
        <v>263</v>
      </c>
      <c r="B201" s="18" t="str">
        <f>IF(E201&lt;&gt;"户主","",COUNTIF($E$2:E201,"户主"))</f>
        <v/>
      </c>
      <c r="C201" s="29" t="s">
        <v>289</v>
      </c>
      <c r="D201" s="29"/>
      <c r="E201" s="29" t="s">
        <v>18</v>
      </c>
      <c r="F201" s="29"/>
      <c r="G201" s="19"/>
      <c r="H201" s="29" t="s">
        <v>14</v>
      </c>
      <c r="I201" s="29"/>
      <c r="J201" s="35"/>
    </row>
    <row r="202" s="1" customFormat="1" ht="28" customHeight="1" spans="1:10">
      <c r="A202" s="29" t="s">
        <v>263</v>
      </c>
      <c r="B202" s="18">
        <f>IF(E202&lt;&gt;"户主","",COUNTIF($E$2:E202,"户主"))</f>
        <v>105</v>
      </c>
      <c r="C202" s="29" t="s">
        <v>290</v>
      </c>
      <c r="D202" s="29">
        <v>3</v>
      </c>
      <c r="E202" s="9" t="s">
        <v>13</v>
      </c>
      <c r="F202" s="7">
        <v>270</v>
      </c>
      <c r="G202" s="19">
        <f t="shared" ref="G202:G208" si="24">D202*F202</f>
        <v>810</v>
      </c>
      <c r="H202" s="29" t="s">
        <v>14</v>
      </c>
      <c r="I202" s="29">
        <v>3</v>
      </c>
      <c r="J202" s="35" t="s">
        <v>291</v>
      </c>
    </row>
    <row r="203" s="1" customFormat="1" ht="28" customHeight="1" spans="1:10">
      <c r="A203" s="29" t="s">
        <v>263</v>
      </c>
      <c r="B203" s="18" t="str">
        <f>IF(E203&lt;&gt;"户主","",COUNTIF($E$2:E203,"户主"))</f>
        <v/>
      </c>
      <c r="C203" s="29" t="s">
        <v>292</v>
      </c>
      <c r="D203" s="29"/>
      <c r="E203" s="29" t="s">
        <v>18</v>
      </c>
      <c r="F203" s="29"/>
      <c r="G203" s="19"/>
      <c r="H203" s="29" t="s">
        <v>14</v>
      </c>
      <c r="I203" s="29"/>
      <c r="J203" s="35"/>
    </row>
    <row r="204" s="1" customFormat="1" ht="28" customHeight="1" spans="1:10">
      <c r="A204" s="29" t="s">
        <v>263</v>
      </c>
      <c r="B204" s="18" t="str">
        <f>IF(E204&lt;&gt;"户主","",COUNTIF($E$2:E204,"户主"))</f>
        <v/>
      </c>
      <c r="C204" s="29" t="s">
        <v>293</v>
      </c>
      <c r="D204" s="29"/>
      <c r="E204" s="29" t="s">
        <v>26</v>
      </c>
      <c r="F204" s="29"/>
      <c r="G204" s="19"/>
      <c r="H204" s="29" t="s">
        <v>14</v>
      </c>
      <c r="I204" s="29"/>
      <c r="J204" s="35"/>
    </row>
    <row r="205" s="1" customFormat="1" ht="28" customHeight="1" spans="1:10">
      <c r="A205" s="29" t="s">
        <v>263</v>
      </c>
      <c r="B205" s="18">
        <f>IF(E205&lt;&gt;"户主","",COUNTIF($E$2:E205,"户主"))</f>
        <v>106</v>
      </c>
      <c r="C205" s="29" t="s">
        <v>294</v>
      </c>
      <c r="D205" s="29">
        <v>1</v>
      </c>
      <c r="E205" s="9" t="s">
        <v>13</v>
      </c>
      <c r="F205" s="7">
        <v>320</v>
      </c>
      <c r="G205" s="19">
        <f t="shared" si="24"/>
        <v>320</v>
      </c>
      <c r="H205" s="29" t="s">
        <v>14</v>
      </c>
      <c r="I205" s="29">
        <v>3</v>
      </c>
      <c r="J205" s="35" t="s">
        <v>165</v>
      </c>
    </row>
    <row r="206" s="1" customFormat="1" ht="28" customHeight="1" spans="1:10">
      <c r="A206" s="29" t="s">
        <v>263</v>
      </c>
      <c r="B206" s="18">
        <f>IF(E206&lt;&gt;"户主","",COUNTIF($E$2:E206,"户主"))</f>
        <v>107</v>
      </c>
      <c r="C206" s="29" t="s">
        <v>295</v>
      </c>
      <c r="D206" s="29">
        <v>1</v>
      </c>
      <c r="E206" s="9" t="s">
        <v>13</v>
      </c>
      <c r="F206" s="7">
        <v>320</v>
      </c>
      <c r="G206" s="19">
        <f t="shared" si="24"/>
        <v>320</v>
      </c>
      <c r="H206" s="29" t="s">
        <v>14</v>
      </c>
      <c r="I206" s="29">
        <v>4</v>
      </c>
      <c r="J206" s="35" t="s">
        <v>296</v>
      </c>
    </row>
    <row r="207" s="1" customFormat="1" ht="28" customHeight="1" spans="1:10">
      <c r="A207" s="29" t="s">
        <v>263</v>
      </c>
      <c r="B207" s="18">
        <f>IF(E207&lt;&gt;"户主","",COUNTIF($E$2:E207,"户主"))</f>
        <v>108</v>
      </c>
      <c r="C207" s="29" t="s">
        <v>297</v>
      </c>
      <c r="D207" s="29">
        <v>1</v>
      </c>
      <c r="E207" s="9" t="s">
        <v>13</v>
      </c>
      <c r="F207" s="7">
        <v>270</v>
      </c>
      <c r="G207" s="19">
        <f t="shared" si="24"/>
        <v>270</v>
      </c>
      <c r="H207" s="29" t="s">
        <v>123</v>
      </c>
      <c r="I207" s="29">
        <v>2</v>
      </c>
      <c r="J207" s="35" t="s">
        <v>165</v>
      </c>
    </row>
    <row r="208" s="1" customFormat="1" ht="28" customHeight="1" spans="1:10">
      <c r="A208" s="29" t="s">
        <v>263</v>
      </c>
      <c r="B208" s="18">
        <f>IF(E208&lt;&gt;"户主","",COUNTIF($E$2:E208,"户主"))</f>
        <v>109</v>
      </c>
      <c r="C208" s="29" t="str">
        <f>LEFT("游连红",19)</f>
        <v>游连红</v>
      </c>
      <c r="D208" s="29">
        <v>2</v>
      </c>
      <c r="E208" s="9" t="s">
        <v>13</v>
      </c>
      <c r="F208" s="7">
        <v>270</v>
      </c>
      <c r="G208" s="19">
        <f t="shared" si="24"/>
        <v>540</v>
      </c>
      <c r="H208" s="29" t="s">
        <v>123</v>
      </c>
      <c r="I208" s="29">
        <v>3</v>
      </c>
      <c r="J208" s="35" t="s">
        <v>165</v>
      </c>
    </row>
    <row r="209" s="1" customFormat="1" ht="28" customHeight="1" spans="1:10">
      <c r="A209" s="29" t="s">
        <v>263</v>
      </c>
      <c r="B209" s="18" t="str">
        <f>IF(E209&lt;&gt;"户主","",COUNTIF($E$2:E209,"户主"))</f>
        <v/>
      </c>
      <c r="C209" s="29" t="str">
        <f>LEFT("黄秀芳",19)</f>
        <v>黄秀芳</v>
      </c>
      <c r="D209" s="29"/>
      <c r="E209" s="29" t="s">
        <v>18</v>
      </c>
      <c r="F209" s="29"/>
      <c r="G209" s="19"/>
      <c r="H209" s="29" t="s">
        <v>123</v>
      </c>
      <c r="I209" s="29"/>
      <c r="J209" s="35"/>
    </row>
    <row r="210" s="1" customFormat="1" ht="28" customHeight="1" spans="1:10">
      <c r="A210" s="29" t="s">
        <v>263</v>
      </c>
      <c r="B210" s="18">
        <f>IF(E210&lt;&gt;"户主","",COUNTIF($E$2:E210,"户主"))</f>
        <v>110</v>
      </c>
      <c r="C210" s="29" t="s">
        <v>298</v>
      </c>
      <c r="D210" s="29">
        <v>1</v>
      </c>
      <c r="E210" s="9" t="s">
        <v>13</v>
      </c>
      <c r="F210" s="7">
        <v>270</v>
      </c>
      <c r="G210" s="19">
        <f t="shared" ref="G210:G214" si="25">D210*F210</f>
        <v>270</v>
      </c>
      <c r="H210" s="29" t="s">
        <v>123</v>
      </c>
      <c r="I210" s="29">
        <v>3</v>
      </c>
      <c r="J210" s="35" t="s">
        <v>165</v>
      </c>
    </row>
    <row r="211" s="1" customFormat="1" ht="28" customHeight="1" spans="1:10">
      <c r="A211" s="29" t="s">
        <v>263</v>
      </c>
      <c r="B211" s="18">
        <f>IF(E211&lt;&gt;"户主","",COUNTIF($E$2:E211,"户主"))</f>
        <v>111</v>
      </c>
      <c r="C211" s="29" t="s">
        <v>299</v>
      </c>
      <c r="D211" s="29">
        <v>1</v>
      </c>
      <c r="E211" s="9" t="s">
        <v>13</v>
      </c>
      <c r="F211" s="7">
        <v>270</v>
      </c>
      <c r="G211" s="19">
        <f t="shared" si="25"/>
        <v>270</v>
      </c>
      <c r="H211" s="29" t="s">
        <v>123</v>
      </c>
      <c r="I211" s="29">
        <v>4</v>
      </c>
      <c r="J211" s="35" t="s">
        <v>165</v>
      </c>
    </row>
    <row r="212" s="1" customFormat="1" ht="28" customHeight="1" spans="1:10">
      <c r="A212" s="29" t="s">
        <v>263</v>
      </c>
      <c r="B212" s="18">
        <f>IF(E212&lt;&gt;"户主","",COUNTIF($E$2:E212,"户主"))</f>
        <v>112</v>
      </c>
      <c r="C212" s="29" t="s">
        <v>300</v>
      </c>
      <c r="D212" s="29">
        <v>1</v>
      </c>
      <c r="E212" s="9" t="s">
        <v>13</v>
      </c>
      <c r="F212" s="7">
        <v>270</v>
      </c>
      <c r="G212" s="19">
        <f t="shared" si="25"/>
        <v>270</v>
      </c>
      <c r="H212" s="29" t="s">
        <v>123</v>
      </c>
      <c r="I212" s="29">
        <v>4</v>
      </c>
      <c r="J212" s="35" t="s">
        <v>301</v>
      </c>
    </row>
    <row r="213" s="1" customFormat="1" ht="28" customHeight="1" spans="1:10">
      <c r="A213" s="29" t="s">
        <v>263</v>
      </c>
      <c r="B213" s="18">
        <f>IF(E213&lt;&gt;"户主","",COUNTIF($E$2:E213,"户主"))</f>
        <v>113</v>
      </c>
      <c r="C213" s="29" t="s">
        <v>302</v>
      </c>
      <c r="D213" s="29">
        <v>1</v>
      </c>
      <c r="E213" s="9" t="s">
        <v>13</v>
      </c>
      <c r="F213" s="7">
        <v>270</v>
      </c>
      <c r="G213" s="19">
        <f t="shared" si="25"/>
        <v>270</v>
      </c>
      <c r="H213" s="29" t="s">
        <v>123</v>
      </c>
      <c r="I213" s="29">
        <v>2</v>
      </c>
      <c r="J213" s="35" t="s">
        <v>165</v>
      </c>
    </row>
    <row r="214" s="1" customFormat="1" ht="28" customHeight="1" spans="1:10">
      <c r="A214" s="7" t="s">
        <v>303</v>
      </c>
      <c r="B214" s="18">
        <f>IF(E214&lt;&gt;"户主","",COUNTIF($E$2:E214,"户主"))</f>
        <v>114</v>
      </c>
      <c r="C214" s="9" t="s">
        <v>304</v>
      </c>
      <c r="D214" s="9">
        <v>3</v>
      </c>
      <c r="E214" s="9" t="s">
        <v>13</v>
      </c>
      <c r="F214" s="7">
        <v>320</v>
      </c>
      <c r="G214" s="19">
        <f t="shared" si="25"/>
        <v>960</v>
      </c>
      <c r="H214" s="13" t="s">
        <v>14</v>
      </c>
      <c r="I214" s="47">
        <v>4</v>
      </c>
      <c r="J214" s="25" t="s">
        <v>162</v>
      </c>
    </row>
    <row r="215" s="1" customFormat="1" ht="28" customHeight="1" spans="1:10">
      <c r="A215" s="7" t="s">
        <v>303</v>
      </c>
      <c r="B215" s="18" t="str">
        <f>IF(E215&lt;&gt;"户主","",COUNTIF($E$2:E215,"户主"))</f>
        <v/>
      </c>
      <c r="C215" s="9" t="s">
        <v>305</v>
      </c>
      <c r="D215" s="9"/>
      <c r="E215" s="9" t="s">
        <v>18</v>
      </c>
      <c r="F215" s="9"/>
      <c r="G215" s="19"/>
      <c r="H215" s="13" t="s">
        <v>14</v>
      </c>
      <c r="I215" s="47"/>
      <c r="J215" s="25"/>
    </row>
    <row r="216" s="1" customFormat="1" ht="28" customHeight="1" spans="1:10">
      <c r="A216" s="7" t="s">
        <v>303</v>
      </c>
      <c r="B216" s="18" t="str">
        <f>IF(E216&lt;&gt;"户主","",COUNTIF($E$2:E216,"户主"))</f>
        <v/>
      </c>
      <c r="C216" s="9" t="s">
        <v>306</v>
      </c>
      <c r="D216" s="7"/>
      <c r="E216" s="7" t="s">
        <v>66</v>
      </c>
      <c r="F216" s="9"/>
      <c r="G216" s="19"/>
      <c r="H216" s="13" t="s">
        <v>14</v>
      </c>
      <c r="I216" s="29"/>
      <c r="J216" s="25"/>
    </row>
    <row r="217" s="1" customFormat="1" ht="28" customHeight="1" spans="1:10">
      <c r="A217" s="7" t="s">
        <v>303</v>
      </c>
      <c r="B217" s="18">
        <f>IF(E217&lt;&gt;"户主","",COUNTIF($E$2:E217,"户主"))</f>
        <v>115</v>
      </c>
      <c r="C217" s="7" t="s">
        <v>307</v>
      </c>
      <c r="D217" s="7">
        <v>1</v>
      </c>
      <c r="E217" s="9" t="s">
        <v>13</v>
      </c>
      <c r="F217" s="7">
        <v>796</v>
      </c>
      <c r="G217" s="19">
        <f t="shared" ref="G217:G221" si="26">D217*F217</f>
        <v>796</v>
      </c>
      <c r="H217" s="13" t="s">
        <v>14</v>
      </c>
      <c r="I217" s="29">
        <v>3</v>
      </c>
      <c r="J217" s="25" t="s">
        <v>165</v>
      </c>
    </row>
    <row r="218" s="1" customFormat="1" ht="28" customHeight="1" spans="1:10">
      <c r="A218" s="7" t="s">
        <v>303</v>
      </c>
      <c r="B218" s="18">
        <f>IF(E218&lt;&gt;"户主","",COUNTIF($E$2:E218,"户主"))</f>
        <v>116</v>
      </c>
      <c r="C218" s="7" t="s">
        <v>308</v>
      </c>
      <c r="D218" s="7">
        <v>3</v>
      </c>
      <c r="E218" s="9" t="s">
        <v>13</v>
      </c>
      <c r="F218" s="7">
        <v>270</v>
      </c>
      <c r="G218" s="19">
        <f t="shared" si="26"/>
        <v>810</v>
      </c>
      <c r="H218" s="13" t="s">
        <v>14</v>
      </c>
      <c r="I218" s="29">
        <v>4</v>
      </c>
      <c r="J218" s="25" t="s">
        <v>162</v>
      </c>
    </row>
    <row r="219" s="1" customFormat="1" ht="28" customHeight="1" spans="1:10">
      <c r="A219" s="7" t="s">
        <v>303</v>
      </c>
      <c r="B219" s="18" t="str">
        <f>IF(E219&lt;&gt;"户主","",COUNTIF($E$2:E219,"户主"))</f>
        <v/>
      </c>
      <c r="C219" s="7" t="s">
        <v>309</v>
      </c>
      <c r="D219" s="7"/>
      <c r="E219" s="9" t="s">
        <v>66</v>
      </c>
      <c r="F219" s="9"/>
      <c r="G219" s="19"/>
      <c r="H219" s="13" t="s">
        <v>14</v>
      </c>
      <c r="I219" s="29"/>
      <c r="J219" s="25"/>
    </row>
    <row r="220" s="1" customFormat="1" ht="28" customHeight="1" spans="1:10">
      <c r="A220" s="7" t="s">
        <v>303</v>
      </c>
      <c r="B220" s="18" t="str">
        <f>IF(E220&lt;&gt;"户主","",COUNTIF($E$2:E220,"户主"))</f>
        <v/>
      </c>
      <c r="C220" s="7" t="s">
        <v>310</v>
      </c>
      <c r="D220" s="7"/>
      <c r="E220" s="7" t="s">
        <v>18</v>
      </c>
      <c r="F220" s="9"/>
      <c r="G220" s="19"/>
      <c r="H220" s="13" t="s">
        <v>14</v>
      </c>
      <c r="I220" s="29"/>
      <c r="J220" s="25"/>
    </row>
    <row r="221" s="1" customFormat="1" ht="28" customHeight="1" spans="1:10">
      <c r="A221" s="7" t="s">
        <v>303</v>
      </c>
      <c r="B221" s="18">
        <f>IF(E221&lt;&gt;"户主","",COUNTIF($E$2:E221,"户主"))</f>
        <v>117</v>
      </c>
      <c r="C221" s="9" t="s">
        <v>311</v>
      </c>
      <c r="D221" s="7">
        <v>4</v>
      </c>
      <c r="E221" s="9" t="s">
        <v>13</v>
      </c>
      <c r="F221" s="7">
        <v>270</v>
      </c>
      <c r="G221" s="19">
        <f t="shared" si="26"/>
        <v>1080</v>
      </c>
      <c r="H221" s="13" t="s">
        <v>14</v>
      </c>
      <c r="I221" s="29">
        <v>4</v>
      </c>
      <c r="J221" s="25" t="s">
        <v>312</v>
      </c>
    </row>
    <row r="222" s="1" customFormat="1" ht="28" customHeight="1" spans="1:10">
      <c r="A222" s="7" t="s">
        <v>303</v>
      </c>
      <c r="B222" s="18" t="str">
        <f>IF(E222&lt;&gt;"户主","",COUNTIF($E$2:E222,"户主"))</f>
        <v/>
      </c>
      <c r="C222" s="9" t="s">
        <v>313</v>
      </c>
      <c r="D222" s="7"/>
      <c r="E222" s="9" t="s">
        <v>18</v>
      </c>
      <c r="F222" s="9"/>
      <c r="G222" s="19"/>
      <c r="H222" s="13" t="s">
        <v>14</v>
      </c>
      <c r="I222" s="29"/>
      <c r="J222" s="25"/>
    </row>
    <row r="223" s="1" customFormat="1" ht="28" customHeight="1" spans="1:10">
      <c r="A223" s="7" t="s">
        <v>303</v>
      </c>
      <c r="B223" s="18" t="str">
        <f>IF(E223&lt;&gt;"户主","",COUNTIF($E$2:E223,"户主"))</f>
        <v/>
      </c>
      <c r="C223" s="9" t="s">
        <v>314</v>
      </c>
      <c r="D223" s="7"/>
      <c r="E223" s="9" t="s">
        <v>63</v>
      </c>
      <c r="F223" s="9"/>
      <c r="G223" s="19"/>
      <c r="H223" s="13" t="s">
        <v>14</v>
      </c>
      <c r="I223" s="29"/>
      <c r="J223" s="25"/>
    </row>
    <row r="224" s="1" customFormat="1" ht="28" customHeight="1" spans="1:10">
      <c r="A224" s="7" t="s">
        <v>303</v>
      </c>
      <c r="B224" s="18" t="str">
        <f>IF(E224&lt;&gt;"户主","",COUNTIF($E$2:E224,"户主"))</f>
        <v/>
      </c>
      <c r="C224" s="9" t="s">
        <v>315</v>
      </c>
      <c r="D224" s="7"/>
      <c r="E224" s="9" t="s">
        <v>92</v>
      </c>
      <c r="F224" s="9"/>
      <c r="G224" s="19"/>
      <c r="H224" s="13" t="s">
        <v>14</v>
      </c>
      <c r="I224" s="29"/>
      <c r="J224" s="25"/>
    </row>
    <row r="225" s="1" customFormat="1" ht="28" customHeight="1" spans="1:10">
      <c r="A225" s="7" t="s">
        <v>303</v>
      </c>
      <c r="B225" s="18">
        <f>IF(E225&lt;&gt;"户主","",COUNTIF($E$2:E225,"户主"))</f>
        <v>118</v>
      </c>
      <c r="C225" s="7" t="s">
        <v>316</v>
      </c>
      <c r="D225" s="7">
        <v>1</v>
      </c>
      <c r="E225" s="9" t="s">
        <v>13</v>
      </c>
      <c r="F225" s="7">
        <v>320</v>
      </c>
      <c r="G225" s="19">
        <f t="shared" ref="G225:G228" si="27">D225*F225</f>
        <v>320</v>
      </c>
      <c r="H225" s="13" t="s">
        <v>14</v>
      </c>
      <c r="I225" s="29">
        <v>5</v>
      </c>
      <c r="J225" s="25" t="s">
        <v>165</v>
      </c>
    </row>
    <row r="226" s="1" customFormat="1" ht="28" customHeight="1" spans="1:10">
      <c r="A226" s="7" t="s">
        <v>303</v>
      </c>
      <c r="B226" s="18">
        <f>IF(E226&lt;&gt;"户主","",COUNTIF($E$2:E226,"户主"))</f>
        <v>119</v>
      </c>
      <c r="C226" s="43" t="s">
        <v>317</v>
      </c>
      <c r="D226" s="7">
        <v>1</v>
      </c>
      <c r="E226" s="9" t="s">
        <v>13</v>
      </c>
      <c r="F226" s="7">
        <v>270</v>
      </c>
      <c r="G226" s="19">
        <f t="shared" si="27"/>
        <v>270</v>
      </c>
      <c r="H226" s="13" t="s">
        <v>14</v>
      </c>
      <c r="I226" s="29">
        <v>5</v>
      </c>
      <c r="J226" s="25" t="s">
        <v>162</v>
      </c>
    </row>
    <row r="227" s="1" customFormat="1" ht="28" customHeight="1" spans="1:10">
      <c r="A227" s="7" t="s">
        <v>303</v>
      </c>
      <c r="B227" s="18">
        <f>IF(E227&lt;&gt;"户主","",COUNTIF($E$2:E227,"户主"))</f>
        <v>120</v>
      </c>
      <c r="C227" s="20" t="s">
        <v>318</v>
      </c>
      <c r="D227" s="7">
        <v>1</v>
      </c>
      <c r="E227" s="9" t="s">
        <v>13</v>
      </c>
      <c r="F227" s="7">
        <v>320</v>
      </c>
      <c r="G227" s="19">
        <f t="shared" si="27"/>
        <v>320</v>
      </c>
      <c r="H227" s="13" t="s">
        <v>14</v>
      </c>
      <c r="I227" s="29">
        <v>3</v>
      </c>
      <c r="J227" s="25" t="s">
        <v>165</v>
      </c>
    </row>
    <row r="228" s="1" customFormat="1" ht="28" customHeight="1" spans="1:10">
      <c r="A228" s="7" t="s">
        <v>303</v>
      </c>
      <c r="B228" s="18">
        <f>IF(E228&lt;&gt;"户主","",COUNTIF($E$2:E228,"户主"))</f>
        <v>121</v>
      </c>
      <c r="C228" s="20" t="s">
        <v>319</v>
      </c>
      <c r="D228" s="7">
        <v>2</v>
      </c>
      <c r="E228" s="9" t="s">
        <v>13</v>
      </c>
      <c r="F228" s="7">
        <v>796</v>
      </c>
      <c r="G228" s="19">
        <f t="shared" si="27"/>
        <v>1592</v>
      </c>
      <c r="H228" s="13" t="s">
        <v>14</v>
      </c>
      <c r="I228" s="29">
        <v>3</v>
      </c>
      <c r="J228" s="25" t="s">
        <v>162</v>
      </c>
    </row>
    <row r="229" s="1" customFormat="1" ht="28" customHeight="1" spans="1:10">
      <c r="A229" s="7" t="s">
        <v>303</v>
      </c>
      <c r="B229" s="18" t="str">
        <f>IF(E229&lt;&gt;"户主","",COUNTIF($E$2:E229,"户主"))</f>
        <v/>
      </c>
      <c r="C229" s="20" t="s">
        <v>320</v>
      </c>
      <c r="D229" s="7"/>
      <c r="E229" s="20" t="s">
        <v>18</v>
      </c>
      <c r="F229" s="9"/>
      <c r="G229" s="19"/>
      <c r="H229" s="13" t="s">
        <v>14</v>
      </c>
      <c r="I229" s="29"/>
      <c r="J229" s="25"/>
    </row>
    <row r="230" s="1" customFormat="1" ht="28" customHeight="1" spans="1:10">
      <c r="A230" s="7" t="s">
        <v>303</v>
      </c>
      <c r="B230" s="18">
        <f>IF(E230&lt;&gt;"户主","",COUNTIF($E$2:E230,"户主"))</f>
        <v>122</v>
      </c>
      <c r="C230" s="20" t="s">
        <v>321</v>
      </c>
      <c r="D230" s="7">
        <v>1</v>
      </c>
      <c r="E230" s="9" t="s">
        <v>13</v>
      </c>
      <c r="F230" s="7">
        <v>270</v>
      </c>
      <c r="G230" s="19">
        <f t="shared" ref="G230:G239" si="28">D230*F230</f>
        <v>270</v>
      </c>
      <c r="H230" s="13" t="s">
        <v>14</v>
      </c>
      <c r="I230" s="29">
        <v>5</v>
      </c>
      <c r="J230" s="25" t="s">
        <v>162</v>
      </c>
    </row>
    <row r="231" s="1" customFormat="1" ht="28" customHeight="1" spans="1:10">
      <c r="A231" s="7" t="s">
        <v>303</v>
      </c>
      <c r="B231" s="18">
        <f>IF(E231&lt;&gt;"户主","",COUNTIF($E$2:E231,"户主"))</f>
        <v>123</v>
      </c>
      <c r="C231" s="20" t="s">
        <v>322</v>
      </c>
      <c r="D231" s="7">
        <v>1</v>
      </c>
      <c r="E231" s="9" t="s">
        <v>13</v>
      </c>
      <c r="F231" s="7">
        <v>270</v>
      </c>
      <c r="G231" s="19">
        <f t="shared" si="28"/>
        <v>270</v>
      </c>
      <c r="H231" s="13" t="s">
        <v>14</v>
      </c>
      <c r="I231" s="29">
        <v>3</v>
      </c>
      <c r="J231" s="25" t="s">
        <v>165</v>
      </c>
    </row>
    <row r="232" s="1" customFormat="1" ht="28" customHeight="1" spans="1:10">
      <c r="A232" s="7" t="s">
        <v>303</v>
      </c>
      <c r="B232" s="18">
        <f>IF(E232&lt;&gt;"户主","",COUNTIF($E$2:E232,"户主"))</f>
        <v>124</v>
      </c>
      <c r="C232" s="20" t="s">
        <v>323</v>
      </c>
      <c r="D232" s="7">
        <v>1</v>
      </c>
      <c r="E232" s="9" t="s">
        <v>13</v>
      </c>
      <c r="F232" s="7">
        <v>320</v>
      </c>
      <c r="G232" s="19">
        <f t="shared" si="28"/>
        <v>320</v>
      </c>
      <c r="H232" s="13" t="s">
        <v>14</v>
      </c>
      <c r="I232" s="29">
        <v>1</v>
      </c>
      <c r="J232" s="25" t="s">
        <v>165</v>
      </c>
    </row>
    <row r="233" s="1" customFormat="1" ht="28" customHeight="1" spans="1:10">
      <c r="A233" s="7" t="s">
        <v>303</v>
      </c>
      <c r="B233" s="18">
        <f>IF(E233&lt;&gt;"户主","",COUNTIF($E$2:E233,"户主"))</f>
        <v>125</v>
      </c>
      <c r="C233" s="20" t="s">
        <v>324</v>
      </c>
      <c r="D233" s="7">
        <v>1</v>
      </c>
      <c r="E233" s="9" t="s">
        <v>13</v>
      </c>
      <c r="F233" s="7">
        <v>320</v>
      </c>
      <c r="G233" s="19">
        <f t="shared" si="28"/>
        <v>320</v>
      </c>
      <c r="H233" s="13" t="s">
        <v>14</v>
      </c>
      <c r="I233" s="29">
        <v>3</v>
      </c>
      <c r="J233" s="25" t="s">
        <v>165</v>
      </c>
    </row>
    <row r="234" s="1" customFormat="1" ht="28" customHeight="1" spans="1:10">
      <c r="A234" s="7" t="s">
        <v>303</v>
      </c>
      <c r="B234" s="18">
        <f>IF(E234&lt;&gt;"户主","",COUNTIF($E$2:E234,"户主"))</f>
        <v>126</v>
      </c>
      <c r="C234" s="20" t="s">
        <v>325</v>
      </c>
      <c r="D234" s="7">
        <v>1</v>
      </c>
      <c r="E234" s="9" t="s">
        <v>13</v>
      </c>
      <c r="F234" s="7">
        <v>270</v>
      </c>
      <c r="G234" s="19">
        <f t="shared" si="28"/>
        <v>270</v>
      </c>
      <c r="H234" s="13" t="s">
        <v>14</v>
      </c>
      <c r="I234" s="29">
        <v>4</v>
      </c>
      <c r="J234" s="25" t="s">
        <v>326</v>
      </c>
    </row>
    <row r="235" s="1" customFormat="1" ht="28" customHeight="1" spans="1:10">
      <c r="A235" s="29" t="s">
        <v>303</v>
      </c>
      <c r="B235" s="18">
        <f>IF(E235&lt;&gt;"户主","",COUNTIF($E$2:E235,"户主"))</f>
        <v>127</v>
      </c>
      <c r="C235" s="20" t="s">
        <v>327</v>
      </c>
      <c r="D235" s="7">
        <v>1</v>
      </c>
      <c r="E235" s="9" t="s">
        <v>13</v>
      </c>
      <c r="F235" s="7">
        <v>270</v>
      </c>
      <c r="G235" s="19">
        <f t="shared" si="28"/>
        <v>270</v>
      </c>
      <c r="H235" s="13" t="s">
        <v>14</v>
      </c>
      <c r="I235" s="29">
        <v>4</v>
      </c>
      <c r="J235" s="25" t="s">
        <v>165</v>
      </c>
    </row>
    <row r="236" s="1" customFormat="1" ht="28" customHeight="1" spans="1:10">
      <c r="A236" s="29" t="s">
        <v>303</v>
      </c>
      <c r="B236" s="18">
        <f>IF(E236&lt;&gt;"户主","",COUNTIF($E$2:E236,"户主"))</f>
        <v>128</v>
      </c>
      <c r="C236" s="20" t="s">
        <v>328</v>
      </c>
      <c r="D236" s="7">
        <v>1</v>
      </c>
      <c r="E236" s="9" t="s">
        <v>13</v>
      </c>
      <c r="F236" s="7">
        <v>270</v>
      </c>
      <c r="G236" s="19">
        <f t="shared" si="28"/>
        <v>270</v>
      </c>
      <c r="H236" s="13" t="s">
        <v>14</v>
      </c>
      <c r="I236" s="29">
        <v>6</v>
      </c>
      <c r="J236" s="25" t="s">
        <v>165</v>
      </c>
    </row>
    <row r="237" s="1" customFormat="1" ht="28" customHeight="1" spans="1:10">
      <c r="A237" s="7" t="s">
        <v>303</v>
      </c>
      <c r="B237" s="18">
        <f>IF(E237&lt;&gt;"户主","",COUNTIF($E$2:E237,"户主"))</f>
        <v>129</v>
      </c>
      <c r="C237" s="20" t="s">
        <v>329</v>
      </c>
      <c r="D237" s="7">
        <v>1</v>
      </c>
      <c r="E237" s="9" t="s">
        <v>13</v>
      </c>
      <c r="F237" s="7">
        <v>270</v>
      </c>
      <c r="G237" s="19">
        <f t="shared" si="28"/>
        <v>270</v>
      </c>
      <c r="H237" s="44" t="s">
        <v>123</v>
      </c>
      <c r="I237" s="29"/>
      <c r="J237" s="25" t="s">
        <v>165</v>
      </c>
    </row>
    <row r="238" s="1" customFormat="1" ht="28" customHeight="1" spans="1:10">
      <c r="A238" s="29" t="s">
        <v>303</v>
      </c>
      <c r="B238" s="18">
        <f>IF(E238&lt;&gt;"户主","",COUNTIF($E$2:E238,"户主"))</f>
        <v>130</v>
      </c>
      <c r="C238" s="20" t="s">
        <v>330</v>
      </c>
      <c r="D238" s="7">
        <v>1</v>
      </c>
      <c r="E238" s="9" t="s">
        <v>13</v>
      </c>
      <c r="F238" s="7">
        <v>320</v>
      </c>
      <c r="G238" s="19">
        <f t="shared" si="28"/>
        <v>320</v>
      </c>
      <c r="H238" s="13" t="s">
        <v>14</v>
      </c>
      <c r="I238" s="29">
        <v>6</v>
      </c>
      <c r="J238" s="25" t="s">
        <v>162</v>
      </c>
    </row>
    <row r="239" s="1" customFormat="1" ht="28" customHeight="1" spans="1:10">
      <c r="A239" s="29" t="s">
        <v>303</v>
      </c>
      <c r="B239" s="18">
        <f>IF(E239&lt;&gt;"户主","",COUNTIF($E$2:E239,"户主"))</f>
        <v>131</v>
      </c>
      <c r="C239" s="20" t="s">
        <v>331</v>
      </c>
      <c r="D239" s="7">
        <v>5</v>
      </c>
      <c r="E239" s="9" t="s">
        <v>13</v>
      </c>
      <c r="F239" s="7">
        <v>270</v>
      </c>
      <c r="G239" s="19">
        <f t="shared" si="28"/>
        <v>1350</v>
      </c>
      <c r="H239" s="13" t="s">
        <v>14</v>
      </c>
      <c r="I239" s="29">
        <v>6</v>
      </c>
      <c r="J239" s="25" t="s">
        <v>332</v>
      </c>
    </row>
    <row r="240" s="1" customFormat="1" ht="28" customHeight="1" spans="1:10">
      <c r="A240" s="29" t="s">
        <v>303</v>
      </c>
      <c r="B240" s="18" t="str">
        <f>IF(E240&lt;&gt;"户主","",COUNTIF($E$2:E240,"户主"))</f>
        <v/>
      </c>
      <c r="C240" s="20" t="s">
        <v>333</v>
      </c>
      <c r="D240" s="7"/>
      <c r="E240" s="45" t="s">
        <v>18</v>
      </c>
      <c r="F240" s="9"/>
      <c r="G240" s="19"/>
      <c r="H240" s="13" t="s">
        <v>14</v>
      </c>
      <c r="I240" s="29"/>
      <c r="J240" s="25"/>
    </row>
    <row r="241" s="1" customFormat="1" ht="28" customHeight="1" spans="1:10">
      <c r="A241" s="29" t="s">
        <v>303</v>
      </c>
      <c r="B241" s="18" t="str">
        <f>IF(E241&lt;&gt;"户主","",COUNTIF($E$2:E241,"户主"))</f>
        <v/>
      </c>
      <c r="C241" s="20" t="s">
        <v>334</v>
      </c>
      <c r="D241" s="7"/>
      <c r="E241" s="45" t="s">
        <v>66</v>
      </c>
      <c r="F241" s="9"/>
      <c r="G241" s="19"/>
      <c r="H241" s="13" t="s">
        <v>14</v>
      </c>
      <c r="I241" s="29"/>
      <c r="J241" s="25"/>
    </row>
    <row r="242" s="1" customFormat="1" ht="28" customHeight="1" spans="1:10">
      <c r="A242" s="29" t="s">
        <v>303</v>
      </c>
      <c r="B242" s="18" t="str">
        <f>IF(E242&lt;&gt;"户主","",COUNTIF($E$2:E242,"户主"))</f>
        <v/>
      </c>
      <c r="C242" s="20" t="s">
        <v>335</v>
      </c>
      <c r="D242" s="7"/>
      <c r="E242" s="45" t="s">
        <v>63</v>
      </c>
      <c r="F242" s="9"/>
      <c r="G242" s="19"/>
      <c r="H242" s="13" t="s">
        <v>14</v>
      </c>
      <c r="I242" s="29"/>
      <c r="J242" s="25"/>
    </row>
    <row r="243" s="1" customFormat="1" ht="28" customHeight="1" spans="1:10">
      <c r="A243" s="29" t="s">
        <v>303</v>
      </c>
      <c r="B243" s="18" t="str">
        <f>IF(E243&lt;&gt;"户主","",COUNTIF($E$2:E243,"户主"))</f>
        <v/>
      </c>
      <c r="C243" s="20" t="s">
        <v>336</v>
      </c>
      <c r="D243" s="7"/>
      <c r="E243" s="45" t="s">
        <v>63</v>
      </c>
      <c r="F243" s="9"/>
      <c r="G243" s="19"/>
      <c r="H243" s="13" t="s">
        <v>14</v>
      </c>
      <c r="I243" s="29"/>
      <c r="J243" s="25"/>
    </row>
    <row r="244" s="1" customFormat="1" ht="28" customHeight="1" spans="1:10">
      <c r="A244" s="29" t="s">
        <v>303</v>
      </c>
      <c r="B244" s="18">
        <f>IF(E244&lt;&gt;"户主","",COUNTIF($E$2:E244,"户主"))</f>
        <v>132</v>
      </c>
      <c r="C244" s="45" t="str">
        <f>LEFT("陈玉妹",19)</f>
        <v>陈玉妹</v>
      </c>
      <c r="D244" s="7">
        <v>1</v>
      </c>
      <c r="E244" s="9" t="s">
        <v>13</v>
      </c>
      <c r="F244" s="7">
        <v>270</v>
      </c>
      <c r="G244" s="19">
        <f t="shared" ref="G244:G246" si="29">D244*F244</f>
        <v>270</v>
      </c>
      <c r="H244" s="7" t="s">
        <v>123</v>
      </c>
      <c r="I244" s="29">
        <v>3</v>
      </c>
      <c r="J244" s="25" t="s">
        <v>165</v>
      </c>
    </row>
    <row r="245" s="1" customFormat="1" ht="28" customHeight="1" spans="1:10">
      <c r="A245" s="29" t="s">
        <v>303</v>
      </c>
      <c r="B245" s="18">
        <f>IF(E245&lt;&gt;"户主","",COUNTIF($E$2:E245,"户主"))</f>
        <v>133</v>
      </c>
      <c r="C245" s="45" t="str">
        <f>LEFT("林阿香",19)</f>
        <v>林阿香</v>
      </c>
      <c r="D245" s="7">
        <v>1</v>
      </c>
      <c r="E245" s="9" t="s">
        <v>13</v>
      </c>
      <c r="F245" s="7">
        <v>270</v>
      </c>
      <c r="G245" s="19">
        <f t="shared" si="29"/>
        <v>270</v>
      </c>
      <c r="H245" s="7" t="s">
        <v>123</v>
      </c>
      <c r="I245" s="29">
        <v>2</v>
      </c>
      <c r="J245" s="25" t="s">
        <v>337</v>
      </c>
    </row>
    <row r="246" s="1" customFormat="1" ht="28" customHeight="1" spans="1:10">
      <c r="A246" s="29" t="s">
        <v>303</v>
      </c>
      <c r="B246" s="18">
        <f>IF(E246&lt;&gt;"户主","",COUNTIF($E$2:E246,"户主"))</f>
        <v>134</v>
      </c>
      <c r="C246" s="45" t="str">
        <f>LEFT("雷正山",19)</f>
        <v>雷正山</v>
      </c>
      <c r="D246" s="7">
        <v>2</v>
      </c>
      <c r="E246" s="9" t="s">
        <v>13</v>
      </c>
      <c r="F246" s="7">
        <v>270</v>
      </c>
      <c r="G246" s="19">
        <f t="shared" si="29"/>
        <v>540</v>
      </c>
      <c r="H246" s="7" t="s">
        <v>123</v>
      </c>
      <c r="I246" s="29">
        <v>6</v>
      </c>
      <c r="J246" s="25" t="s">
        <v>338</v>
      </c>
    </row>
    <row r="247" s="1" customFormat="1" ht="28" customHeight="1" spans="1:10">
      <c r="A247" s="29" t="s">
        <v>303</v>
      </c>
      <c r="B247" s="18" t="str">
        <f>IF(E247&lt;&gt;"户主","",COUNTIF($E$2:E247,"户主"))</f>
        <v/>
      </c>
      <c r="C247" s="45" t="str">
        <f>LEFT("雷诗茉",19)</f>
        <v>雷诗茉</v>
      </c>
      <c r="D247" s="7"/>
      <c r="E247" s="45" t="str">
        <f>LEFT("孙女",19)</f>
        <v>孙女</v>
      </c>
      <c r="F247" s="9"/>
      <c r="G247" s="19"/>
      <c r="H247" s="7" t="s">
        <v>123</v>
      </c>
      <c r="I247" s="7"/>
      <c r="J247" s="25"/>
    </row>
    <row r="248" s="1" customFormat="1" ht="28" customHeight="1" spans="1:10">
      <c r="A248" s="29" t="s">
        <v>339</v>
      </c>
      <c r="B248" s="18">
        <f>IF(E248&lt;&gt;"户主","",COUNTIF($E$2:E248,"户主"))</f>
        <v>135</v>
      </c>
      <c r="C248" s="7" t="s">
        <v>340</v>
      </c>
      <c r="D248" s="46">
        <v>2</v>
      </c>
      <c r="E248" s="9" t="s">
        <v>13</v>
      </c>
      <c r="F248" s="7">
        <v>320</v>
      </c>
      <c r="G248" s="19">
        <f t="shared" ref="G248:G252" si="30">D248*F248</f>
        <v>640</v>
      </c>
      <c r="H248" s="7" t="s">
        <v>123</v>
      </c>
      <c r="I248" s="9">
        <v>3</v>
      </c>
      <c r="J248" s="25"/>
    </row>
    <row r="249" s="1" customFormat="1" ht="28" customHeight="1" spans="1:10">
      <c r="A249" s="29" t="s">
        <v>339</v>
      </c>
      <c r="B249" s="18" t="str">
        <f>IF(E249&lt;&gt;"户主","",COUNTIF($E$2:E249,"户主"))</f>
        <v/>
      </c>
      <c r="C249" s="7" t="s">
        <v>341</v>
      </c>
      <c r="D249" s="13"/>
      <c r="E249" s="9" t="s">
        <v>18</v>
      </c>
      <c r="F249" s="7"/>
      <c r="G249" s="19"/>
      <c r="H249" s="7" t="s">
        <v>123</v>
      </c>
      <c r="I249" s="9"/>
      <c r="J249" s="25"/>
    </row>
    <row r="250" s="1" customFormat="1" ht="28" customHeight="1" spans="1:10">
      <c r="A250" s="29" t="s">
        <v>339</v>
      </c>
      <c r="B250" s="18">
        <f>IF(E250&lt;&gt;"户主","",COUNTIF($E$2:E250,"户主"))</f>
        <v>136</v>
      </c>
      <c r="C250" s="7" t="s">
        <v>342</v>
      </c>
      <c r="D250" s="7">
        <v>2</v>
      </c>
      <c r="E250" s="7" t="s">
        <v>13</v>
      </c>
      <c r="F250" s="7">
        <v>320</v>
      </c>
      <c r="G250" s="19">
        <f t="shared" si="30"/>
        <v>640</v>
      </c>
      <c r="H250" s="7" t="s">
        <v>14</v>
      </c>
      <c r="I250" s="7">
        <v>7</v>
      </c>
      <c r="J250" s="25"/>
    </row>
    <row r="251" s="1" customFormat="1" ht="28" customHeight="1" spans="1:10">
      <c r="A251" s="29" t="s">
        <v>339</v>
      </c>
      <c r="B251" s="18" t="str">
        <f>IF(E251&lt;&gt;"户主","",COUNTIF($E$2:E251,"户主"))</f>
        <v/>
      </c>
      <c r="C251" s="7" t="s">
        <v>343</v>
      </c>
      <c r="D251" s="7"/>
      <c r="E251" s="7" t="s">
        <v>344</v>
      </c>
      <c r="F251" s="7"/>
      <c r="G251" s="19"/>
      <c r="H251" s="7" t="s">
        <v>123</v>
      </c>
      <c r="I251" s="7"/>
      <c r="J251" s="25"/>
    </row>
    <row r="252" s="1" customFormat="1" ht="28" customHeight="1" spans="1:10">
      <c r="A252" s="29" t="s">
        <v>339</v>
      </c>
      <c r="B252" s="18">
        <f>IF(E252&lt;&gt;"户主","",COUNTIF($E$2:E252,"户主"))</f>
        <v>137</v>
      </c>
      <c r="C252" s="7" t="s">
        <v>345</v>
      </c>
      <c r="D252" s="7">
        <v>2</v>
      </c>
      <c r="E252" s="7" t="s">
        <v>13</v>
      </c>
      <c r="F252" s="7">
        <v>270</v>
      </c>
      <c r="G252" s="19">
        <f t="shared" si="30"/>
        <v>540</v>
      </c>
      <c r="H252" s="7" t="s">
        <v>14</v>
      </c>
      <c r="I252" s="7">
        <v>5</v>
      </c>
      <c r="J252" s="25"/>
    </row>
    <row r="253" s="1" customFormat="1" ht="28" customHeight="1" spans="1:10">
      <c r="A253" s="29" t="s">
        <v>339</v>
      </c>
      <c r="B253" s="18" t="str">
        <f>IF(E253&lt;&gt;"户主","",COUNTIF($E$2:E253,"户主"))</f>
        <v/>
      </c>
      <c r="C253" s="7" t="s">
        <v>346</v>
      </c>
      <c r="D253" s="7"/>
      <c r="E253" s="7" t="s">
        <v>18</v>
      </c>
      <c r="F253" s="7"/>
      <c r="G253" s="19"/>
      <c r="H253" s="7" t="s">
        <v>14</v>
      </c>
      <c r="I253" s="7"/>
      <c r="J253" s="25"/>
    </row>
    <row r="254" s="1" customFormat="1" ht="28" customHeight="1" spans="1:10">
      <c r="A254" s="29" t="s">
        <v>339</v>
      </c>
      <c r="B254" s="18">
        <f>IF(E254&lt;&gt;"户主","",COUNTIF($E$2:E254,"户主"))</f>
        <v>138</v>
      </c>
      <c r="C254" s="7" t="s">
        <v>347</v>
      </c>
      <c r="D254" s="21">
        <v>4</v>
      </c>
      <c r="E254" s="7" t="s">
        <v>13</v>
      </c>
      <c r="F254" s="7">
        <v>270</v>
      </c>
      <c r="G254" s="19">
        <f t="shared" ref="G254:G260" si="31">D254*F254</f>
        <v>1080</v>
      </c>
      <c r="H254" s="7" t="s">
        <v>123</v>
      </c>
      <c r="I254" s="7">
        <v>5</v>
      </c>
      <c r="J254" s="25"/>
    </row>
    <row r="255" s="1" customFormat="1" ht="28" customHeight="1" spans="1:10">
      <c r="A255" s="29" t="s">
        <v>339</v>
      </c>
      <c r="B255" s="18" t="str">
        <f>IF(E255&lt;&gt;"户主","",COUNTIF($E$2:E255,"户主"))</f>
        <v/>
      </c>
      <c r="C255" s="7" t="s">
        <v>348</v>
      </c>
      <c r="D255" s="7"/>
      <c r="E255" s="7" t="s">
        <v>18</v>
      </c>
      <c r="F255" s="7"/>
      <c r="G255" s="19"/>
      <c r="H255" s="7" t="s">
        <v>123</v>
      </c>
      <c r="I255" s="7"/>
      <c r="J255" s="25"/>
    </row>
    <row r="256" s="1" customFormat="1" ht="28" customHeight="1" spans="1:10">
      <c r="A256" s="29" t="s">
        <v>339</v>
      </c>
      <c r="B256" s="18"/>
      <c r="C256" s="7" t="s">
        <v>349</v>
      </c>
      <c r="D256" s="7"/>
      <c r="E256" s="7" t="s">
        <v>76</v>
      </c>
      <c r="F256" s="7"/>
      <c r="G256" s="19"/>
      <c r="H256" s="7" t="s">
        <v>123</v>
      </c>
      <c r="I256" s="7"/>
      <c r="J256" s="25"/>
    </row>
    <row r="257" s="1" customFormat="1" ht="28" customHeight="1" spans="1:10">
      <c r="A257" s="29" t="s">
        <v>339</v>
      </c>
      <c r="B257" s="18"/>
      <c r="C257" s="7" t="s">
        <v>350</v>
      </c>
      <c r="D257" s="7"/>
      <c r="E257" s="7" t="s">
        <v>172</v>
      </c>
      <c r="F257" s="7"/>
      <c r="G257" s="19"/>
      <c r="H257" s="7" t="s">
        <v>123</v>
      </c>
      <c r="I257" s="7"/>
      <c r="J257" s="25"/>
    </row>
    <row r="258" s="1" customFormat="1" ht="28" customHeight="1" spans="1:10">
      <c r="A258" s="29" t="s">
        <v>339</v>
      </c>
      <c r="B258" s="18">
        <f>IF(E258&lt;&gt;"户主","",COUNTIF($E$2:E258,"户主"))</f>
        <v>139</v>
      </c>
      <c r="C258" s="7" t="s">
        <v>351</v>
      </c>
      <c r="D258" s="7">
        <v>1</v>
      </c>
      <c r="E258" s="7" t="s">
        <v>13</v>
      </c>
      <c r="F258" s="7">
        <v>270</v>
      </c>
      <c r="G258" s="19">
        <f t="shared" si="31"/>
        <v>270</v>
      </c>
      <c r="H258" s="7" t="s">
        <v>14</v>
      </c>
      <c r="I258" s="7">
        <v>6</v>
      </c>
      <c r="J258" s="25"/>
    </row>
    <row r="259" s="1" customFormat="1" ht="28" customHeight="1" spans="1:10">
      <c r="A259" s="29" t="s">
        <v>339</v>
      </c>
      <c r="B259" s="18">
        <f>IF(E259&lt;&gt;"户主","",COUNTIF($E$2:E259,"户主"))</f>
        <v>140</v>
      </c>
      <c r="C259" s="7" t="s">
        <v>352</v>
      </c>
      <c r="D259" s="7">
        <v>1</v>
      </c>
      <c r="E259" s="7" t="s">
        <v>13</v>
      </c>
      <c r="F259" s="7">
        <v>270</v>
      </c>
      <c r="G259" s="19">
        <f t="shared" si="31"/>
        <v>270</v>
      </c>
      <c r="H259" s="7" t="s">
        <v>14</v>
      </c>
      <c r="I259" s="7">
        <v>3</v>
      </c>
      <c r="J259" s="25"/>
    </row>
    <row r="260" s="1" customFormat="1" ht="28" customHeight="1" spans="1:10">
      <c r="A260" s="29" t="s">
        <v>339</v>
      </c>
      <c r="B260" s="18">
        <f>IF(E260&lt;&gt;"户主","",COUNTIF($E$2:E260,"户主"))</f>
        <v>141</v>
      </c>
      <c r="C260" s="7" t="s">
        <v>353</v>
      </c>
      <c r="D260" s="7">
        <v>2</v>
      </c>
      <c r="E260" s="7" t="s">
        <v>13</v>
      </c>
      <c r="F260" s="7">
        <v>270</v>
      </c>
      <c r="G260" s="19">
        <f t="shared" si="31"/>
        <v>540</v>
      </c>
      <c r="H260" s="7" t="s">
        <v>14</v>
      </c>
      <c r="I260" s="7">
        <v>2</v>
      </c>
      <c r="J260" s="25"/>
    </row>
    <row r="261" s="1" customFormat="1" ht="28" customHeight="1" spans="1:10">
      <c r="A261" s="29" t="s">
        <v>339</v>
      </c>
      <c r="B261" s="18" t="str">
        <f>IF(E261&lt;&gt;"户主","",COUNTIF($E$2:E261,"户主"))</f>
        <v/>
      </c>
      <c r="C261" s="7" t="s">
        <v>354</v>
      </c>
      <c r="D261" s="7"/>
      <c r="E261" s="7" t="s">
        <v>92</v>
      </c>
      <c r="F261" s="7"/>
      <c r="G261" s="19"/>
      <c r="H261" s="7" t="s">
        <v>14</v>
      </c>
      <c r="I261" s="7"/>
      <c r="J261" s="25"/>
    </row>
    <row r="262" s="1" customFormat="1" ht="28" customHeight="1" spans="1:10">
      <c r="A262" s="29" t="s">
        <v>339</v>
      </c>
      <c r="B262" s="18">
        <f>IF(E262&lt;&gt;"户主","",COUNTIF($E$2:E262,"户主"))</f>
        <v>142</v>
      </c>
      <c r="C262" s="7" t="s">
        <v>355</v>
      </c>
      <c r="D262" s="7">
        <v>2</v>
      </c>
      <c r="E262" s="7" t="s">
        <v>13</v>
      </c>
      <c r="F262" s="7">
        <v>270</v>
      </c>
      <c r="G262" s="19">
        <f t="shared" ref="G262:G266" si="32">D262*F262</f>
        <v>540</v>
      </c>
      <c r="H262" s="7" t="s">
        <v>14</v>
      </c>
      <c r="I262" s="7">
        <v>3</v>
      </c>
      <c r="J262" s="25"/>
    </row>
    <row r="263" s="1" customFormat="1" ht="28" customHeight="1" spans="1:10">
      <c r="A263" s="29" t="s">
        <v>339</v>
      </c>
      <c r="B263" s="18" t="str">
        <f>IF(E263&lt;&gt;"户主","",COUNTIF($E$2:E263,"户主"))</f>
        <v/>
      </c>
      <c r="C263" s="7" t="s">
        <v>356</v>
      </c>
      <c r="D263" s="7"/>
      <c r="E263" s="7" t="s">
        <v>18</v>
      </c>
      <c r="F263" s="7"/>
      <c r="G263" s="19"/>
      <c r="H263" s="7" t="s">
        <v>14</v>
      </c>
      <c r="I263" s="7"/>
      <c r="J263" s="25"/>
    </row>
    <row r="264" s="1" customFormat="1" ht="28" customHeight="1" spans="1:10">
      <c r="A264" s="29" t="s">
        <v>339</v>
      </c>
      <c r="B264" s="18">
        <f>IF(E264&lt;&gt;"户主","",COUNTIF($E$2:E264,"户主"))</f>
        <v>143</v>
      </c>
      <c r="C264" s="7" t="s">
        <v>357</v>
      </c>
      <c r="D264" s="7">
        <v>2</v>
      </c>
      <c r="E264" s="7" t="s">
        <v>13</v>
      </c>
      <c r="F264" s="7">
        <v>270</v>
      </c>
      <c r="G264" s="19">
        <f t="shared" si="32"/>
        <v>540</v>
      </c>
      <c r="H264" s="7" t="s">
        <v>14</v>
      </c>
      <c r="I264" s="7">
        <v>4</v>
      </c>
      <c r="J264" s="25"/>
    </row>
    <row r="265" s="1" customFormat="1" ht="28" customHeight="1" spans="1:10">
      <c r="A265" s="29" t="s">
        <v>339</v>
      </c>
      <c r="B265" s="18" t="str">
        <f>IF(E265&lt;&gt;"户主","",COUNTIF($E$2:E265,"户主"))</f>
        <v/>
      </c>
      <c r="C265" s="7" t="s">
        <v>358</v>
      </c>
      <c r="D265" s="7"/>
      <c r="E265" s="7" t="s">
        <v>92</v>
      </c>
      <c r="F265" s="7"/>
      <c r="G265" s="19"/>
      <c r="H265" s="7" t="s">
        <v>14</v>
      </c>
      <c r="I265" s="7"/>
      <c r="J265" s="25"/>
    </row>
    <row r="266" s="1" customFormat="1" ht="28" customHeight="1" spans="1:10">
      <c r="A266" s="7" t="s">
        <v>359</v>
      </c>
      <c r="B266" s="18">
        <f>IF(E266&lt;&gt;"户主","",COUNTIF($E$2:E266,"户主"))</f>
        <v>144</v>
      </c>
      <c r="C266" s="7" t="s">
        <v>360</v>
      </c>
      <c r="D266" s="7">
        <v>2</v>
      </c>
      <c r="E266" s="7" t="s">
        <v>13</v>
      </c>
      <c r="F266" s="7">
        <v>320</v>
      </c>
      <c r="G266" s="19">
        <f t="shared" si="32"/>
        <v>640</v>
      </c>
      <c r="H266" s="7" t="s">
        <v>123</v>
      </c>
      <c r="I266" s="19">
        <v>3</v>
      </c>
      <c r="J266" s="54" t="s">
        <v>361</v>
      </c>
    </row>
    <row r="267" s="1" customFormat="1" ht="28" customHeight="1" spans="1:10">
      <c r="A267" s="7" t="s">
        <v>359</v>
      </c>
      <c r="B267" s="18" t="str">
        <f>IF(E267&lt;&gt;"户主","",COUNTIF($E$2:E267,"户主"))</f>
        <v/>
      </c>
      <c r="C267" s="7" t="s">
        <v>362</v>
      </c>
      <c r="D267" s="7"/>
      <c r="E267" s="7" t="s">
        <v>18</v>
      </c>
      <c r="F267" s="7"/>
      <c r="G267" s="19"/>
      <c r="H267" s="7" t="s">
        <v>123</v>
      </c>
      <c r="I267" s="19"/>
      <c r="J267" s="54"/>
    </row>
    <row r="268" s="1" customFormat="1" ht="28" customHeight="1" spans="1:10">
      <c r="A268" s="7" t="s">
        <v>359</v>
      </c>
      <c r="B268" s="18">
        <f>IF(E268&lt;&gt;"户主","",COUNTIF($E$2:E268,"户主"))</f>
        <v>145</v>
      </c>
      <c r="C268" s="7" t="s">
        <v>363</v>
      </c>
      <c r="D268" s="7">
        <v>1</v>
      </c>
      <c r="E268" s="7" t="s">
        <v>13</v>
      </c>
      <c r="F268" s="7">
        <v>320</v>
      </c>
      <c r="G268" s="19">
        <f t="shared" ref="G268:G270" si="33">D268*F268</f>
        <v>320</v>
      </c>
      <c r="H268" s="7" t="s">
        <v>123</v>
      </c>
      <c r="I268" s="19">
        <v>4</v>
      </c>
      <c r="J268" s="54" t="s">
        <v>364</v>
      </c>
    </row>
    <row r="269" s="1" customFormat="1" ht="28" customHeight="1" spans="1:10">
      <c r="A269" s="7" t="s">
        <v>359</v>
      </c>
      <c r="B269" s="18">
        <f>IF(E269&lt;&gt;"户主","",COUNTIF($E$2:E269,"户主"))</f>
        <v>146</v>
      </c>
      <c r="C269" s="7" t="s">
        <v>343</v>
      </c>
      <c r="D269" s="7">
        <v>1</v>
      </c>
      <c r="E269" s="7" t="s">
        <v>13</v>
      </c>
      <c r="F269" s="7">
        <v>320</v>
      </c>
      <c r="G269" s="19">
        <f t="shared" si="33"/>
        <v>320</v>
      </c>
      <c r="H269" s="7" t="s">
        <v>123</v>
      </c>
      <c r="I269" s="19"/>
      <c r="J269" s="54"/>
    </row>
    <row r="270" s="1" customFormat="1" ht="28" customHeight="1" spans="1:10">
      <c r="A270" s="7" t="s">
        <v>359</v>
      </c>
      <c r="B270" s="18">
        <f>IF(E270&lt;&gt;"户主","",COUNTIF($E$2:E270,"户主"))</f>
        <v>147</v>
      </c>
      <c r="C270" s="7" t="s">
        <v>365</v>
      </c>
      <c r="D270" s="7">
        <v>2</v>
      </c>
      <c r="E270" s="7" t="s">
        <v>13</v>
      </c>
      <c r="F270" s="7">
        <v>320</v>
      </c>
      <c r="G270" s="19">
        <f t="shared" si="33"/>
        <v>640</v>
      </c>
      <c r="H270" s="7" t="s">
        <v>14</v>
      </c>
      <c r="I270" s="19" t="s">
        <v>366</v>
      </c>
      <c r="J270" s="54" t="s">
        <v>367</v>
      </c>
    </row>
    <row r="271" s="1" customFormat="1" ht="28" customHeight="1" spans="1:10">
      <c r="A271" s="7" t="s">
        <v>359</v>
      </c>
      <c r="B271" s="18" t="str">
        <f>IF(E271&lt;&gt;"户主","",COUNTIF($E$2:E271,"户主"))</f>
        <v/>
      </c>
      <c r="C271" s="7" t="s">
        <v>368</v>
      </c>
      <c r="D271" s="7"/>
      <c r="E271" s="7" t="s">
        <v>369</v>
      </c>
      <c r="F271" s="7"/>
      <c r="G271" s="19"/>
      <c r="H271" s="7" t="s">
        <v>14</v>
      </c>
      <c r="I271" s="19"/>
      <c r="J271" s="54"/>
    </row>
    <row r="272" s="1" customFormat="1" ht="28" customHeight="1" spans="1:10">
      <c r="A272" s="7" t="s">
        <v>359</v>
      </c>
      <c r="B272" s="18">
        <f>IF(E272&lt;&gt;"户主","",COUNTIF($E$2:E272,"户主"))</f>
        <v>148</v>
      </c>
      <c r="C272" s="7" t="s">
        <v>370</v>
      </c>
      <c r="D272" s="7">
        <v>1</v>
      </c>
      <c r="E272" s="7" t="s">
        <v>13</v>
      </c>
      <c r="F272" s="7">
        <v>320</v>
      </c>
      <c r="G272" s="19">
        <f t="shared" ref="G272:G276" si="34">D272*F272</f>
        <v>320</v>
      </c>
      <c r="H272" s="7" t="s">
        <v>14</v>
      </c>
      <c r="I272" s="19">
        <v>4</v>
      </c>
      <c r="J272" s="54" t="s">
        <v>371</v>
      </c>
    </row>
    <row r="273" s="1" customFormat="1" ht="28" customHeight="1" spans="1:10">
      <c r="A273" s="7" t="s">
        <v>359</v>
      </c>
      <c r="B273" s="18">
        <f>IF(E273&lt;&gt;"户主","",COUNTIF($E$2:E273,"户主"))</f>
        <v>149</v>
      </c>
      <c r="C273" s="7" t="s">
        <v>372</v>
      </c>
      <c r="D273" s="7">
        <v>1</v>
      </c>
      <c r="E273" s="7" t="s">
        <v>13</v>
      </c>
      <c r="F273" s="7">
        <v>320</v>
      </c>
      <c r="G273" s="19">
        <f t="shared" si="34"/>
        <v>320</v>
      </c>
      <c r="H273" s="7" t="s">
        <v>14</v>
      </c>
      <c r="I273" s="19">
        <v>5</v>
      </c>
      <c r="J273" s="54" t="s">
        <v>373</v>
      </c>
    </row>
    <row r="274" s="1" customFormat="1" ht="28" customHeight="1" spans="1:10">
      <c r="A274" s="7" t="s">
        <v>359</v>
      </c>
      <c r="B274" s="18">
        <f>IF(E274&lt;&gt;"户主","",COUNTIF($E$2:E274,"户主"))</f>
        <v>150</v>
      </c>
      <c r="C274" s="7" t="s">
        <v>374</v>
      </c>
      <c r="D274" s="7">
        <v>1</v>
      </c>
      <c r="E274" s="7" t="s">
        <v>13</v>
      </c>
      <c r="F274" s="7">
        <v>320</v>
      </c>
      <c r="G274" s="19">
        <f t="shared" si="34"/>
        <v>320</v>
      </c>
      <c r="H274" s="7" t="s">
        <v>14</v>
      </c>
      <c r="I274" s="19">
        <v>2</v>
      </c>
      <c r="J274" s="54" t="s">
        <v>375</v>
      </c>
    </row>
    <row r="275" s="1" customFormat="1" ht="28" customHeight="1" spans="1:10">
      <c r="A275" s="7" t="s">
        <v>359</v>
      </c>
      <c r="B275" s="18">
        <f>IF(E275&lt;&gt;"户主","",COUNTIF($E$2:E275,"户主"))</f>
        <v>151</v>
      </c>
      <c r="C275" s="7" t="s">
        <v>376</v>
      </c>
      <c r="D275" s="7">
        <v>1</v>
      </c>
      <c r="E275" s="7" t="s">
        <v>13</v>
      </c>
      <c r="F275" s="7">
        <v>320</v>
      </c>
      <c r="G275" s="19">
        <f t="shared" si="34"/>
        <v>320</v>
      </c>
      <c r="H275" s="7" t="s">
        <v>14</v>
      </c>
      <c r="I275" s="19">
        <v>4</v>
      </c>
      <c r="J275" s="54" t="s">
        <v>375</v>
      </c>
    </row>
    <row r="276" s="1" customFormat="1" ht="28" customHeight="1" spans="1:10">
      <c r="A276" s="7" t="s">
        <v>359</v>
      </c>
      <c r="B276" s="18">
        <f>IF(E276&lt;&gt;"户主","",COUNTIF($E$2:E276,"户主"))</f>
        <v>152</v>
      </c>
      <c r="C276" s="7" t="s">
        <v>377</v>
      </c>
      <c r="D276" s="7">
        <v>3</v>
      </c>
      <c r="E276" s="7" t="s">
        <v>13</v>
      </c>
      <c r="F276" s="7">
        <v>270</v>
      </c>
      <c r="G276" s="19">
        <f t="shared" si="34"/>
        <v>810</v>
      </c>
      <c r="H276" s="7"/>
      <c r="I276" s="19"/>
      <c r="J276" s="54"/>
    </row>
    <row r="277" s="1" customFormat="1" ht="28" customHeight="1" spans="1:10">
      <c r="A277" s="7" t="s">
        <v>359</v>
      </c>
      <c r="B277" s="18" t="str">
        <f>IF(E277&lt;&gt;"户主","",COUNTIF($E$2:E277,"户主"))</f>
        <v/>
      </c>
      <c r="C277" s="7" t="s">
        <v>378</v>
      </c>
      <c r="D277" s="7"/>
      <c r="E277" s="7" t="s">
        <v>379</v>
      </c>
      <c r="F277" s="7"/>
      <c r="G277" s="19"/>
      <c r="H277" s="7" t="s">
        <v>14</v>
      </c>
      <c r="I277" s="19">
        <v>4</v>
      </c>
      <c r="J277" s="54" t="s">
        <v>380</v>
      </c>
    </row>
    <row r="278" s="1" customFormat="1" ht="28" customHeight="1" spans="1:10">
      <c r="A278" s="7" t="s">
        <v>359</v>
      </c>
      <c r="B278" s="18" t="str">
        <f>IF(E278&lt;&gt;"户主","",COUNTIF($E$2:E278,"户主"))</f>
        <v/>
      </c>
      <c r="C278" s="7" t="s">
        <v>381</v>
      </c>
      <c r="D278" s="7"/>
      <c r="E278" s="7" t="s">
        <v>18</v>
      </c>
      <c r="F278" s="7"/>
      <c r="G278" s="19"/>
      <c r="H278" s="7" t="s">
        <v>14</v>
      </c>
      <c r="I278" s="19"/>
      <c r="J278" s="54"/>
    </row>
    <row r="279" s="1" customFormat="1" ht="28" customHeight="1" spans="1:10">
      <c r="A279" s="7" t="s">
        <v>359</v>
      </c>
      <c r="B279" s="18">
        <f>IF(E279&lt;&gt;"户主","",COUNTIF($E$2:E279,"户主"))</f>
        <v>153</v>
      </c>
      <c r="C279" s="7" t="s">
        <v>382</v>
      </c>
      <c r="D279" s="7">
        <v>1</v>
      </c>
      <c r="E279" s="7" t="s">
        <v>13</v>
      </c>
      <c r="F279" s="7">
        <v>320</v>
      </c>
      <c r="G279" s="19">
        <f t="shared" ref="G279:G281" si="35">D279*F279</f>
        <v>320</v>
      </c>
      <c r="H279" s="7" t="s">
        <v>14</v>
      </c>
      <c r="I279" s="19">
        <v>4</v>
      </c>
      <c r="J279" s="54" t="s">
        <v>383</v>
      </c>
    </row>
    <row r="280" s="1" customFormat="1" ht="28" customHeight="1" spans="1:10">
      <c r="A280" s="7" t="s">
        <v>359</v>
      </c>
      <c r="B280" s="18">
        <f>IF(E280&lt;&gt;"户主","",COUNTIF($E$2:E280,"户主"))</f>
        <v>154</v>
      </c>
      <c r="C280" s="7" t="s">
        <v>384</v>
      </c>
      <c r="D280" s="7">
        <v>1</v>
      </c>
      <c r="E280" s="7" t="s">
        <v>13</v>
      </c>
      <c r="F280" s="7">
        <v>320</v>
      </c>
      <c r="G280" s="19">
        <f t="shared" si="35"/>
        <v>320</v>
      </c>
      <c r="H280" s="7" t="s">
        <v>14</v>
      </c>
      <c r="I280" s="19">
        <v>6</v>
      </c>
      <c r="J280" s="54" t="s">
        <v>385</v>
      </c>
    </row>
    <row r="281" s="1" customFormat="1" ht="28" customHeight="1" spans="1:10">
      <c r="A281" s="7" t="s">
        <v>359</v>
      </c>
      <c r="B281" s="18">
        <f>IF(E281&lt;&gt;"户主","",COUNTIF($E$2:E281,"户主"))</f>
        <v>155</v>
      </c>
      <c r="C281" s="7" t="s">
        <v>386</v>
      </c>
      <c r="D281" s="7">
        <v>2</v>
      </c>
      <c r="E281" s="7" t="s">
        <v>13</v>
      </c>
      <c r="F281" s="7">
        <v>320</v>
      </c>
      <c r="G281" s="19">
        <f t="shared" si="35"/>
        <v>640</v>
      </c>
      <c r="H281" s="7" t="s">
        <v>14</v>
      </c>
      <c r="I281" s="19">
        <v>4</v>
      </c>
      <c r="J281" s="54" t="s">
        <v>387</v>
      </c>
    </row>
    <row r="282" s="1" customFormat="1" ht="28" customHeight="1" spans="1:10">
      <c r="A282" s="7" t="s">
        <v>359</v>
      </c>
      <c r="B282" s="18" t="str">
        <f>IF(E282&lt;&gt;"户主","",COUNTIF($E$2:E282,"户主"))</f>
        <v/>
      </c>
      <c r="C282" s="7" t="s">
        <v>388</v>
      </c>
      <c r="D282" s="7"/>
      <c r="E282" s="7" t="s">
        <v>379</v>
      </c>
      <c r="F282" s="7"/>
      <c r="G282" s="19"/>
      <c r="H282" s="7" t="s">
        <v>14</v>
      </c>
      <c r="I282" s="19"/>
      <c r="J282" s="54"/>
    </row>
    <row r="283" s="1" customFormat="1" ht="28" customHeight="1" spans="1:10">
      <c r="A283" s="7" t="s">
        <v>359</v>
      </c>
      <c r="B283" s="18">
        <f>IF(E283&lt;&gt;"户主","",COUNTIF($E$2:E283,"户主"))</f>
        <v>156</v>
      </c>
      <c r="C283" s="7" t="s">
        <v>389</v>
      </c>
      <c r="D283" s="7">
        <v>1</v>
      </c>
      <c r="E283" s="7" t="s">
        <v>13</v>
      </c>
      <c r="F283" s="7">
        <v>320</v>
      </c>
      <c r="G283" s="19">
        <f t="shared" ref="G283:G285" si="36">D283*F283</f>
        <v>320</v>
      </c>
      <c r="H283" s="7" t="s">
        <v>14</v>
      </c>
      <c r="I283" s="19">
        <v>4</v>
      </c>
      <c r="J283" s="54" t="s">
        <v>390</v>
      </c>
    </row>
    <row r="284" s="1" customFormat="1" ht="28" customHeight="1" spans="1:10">
      <c r="A284" s="7" t="s">
        <v>359</v>
      </c>
      <c r="B284" s="18">
        <f>IF(E284&lt;&gt;"户主","",COUNTIF($E$2:E284,"户主"))</f>
        <v>157</v>
      </c>
      <c r="C284" s="7" t="s">
        <v>391</v>
      </c>
      <c r="D284" s="7">
        <v>1</v>
      </c>
      <c r="E284" s="7" t="s">
        <v>13</v>
      </c>
      <c r="F284" s="7">
        <v>320</v>
      </c>
      <c r="G284" s="19">
        <f t="shared" si="36"/>
        <v>320</v>
      </c>
      <c r="H284" s="7" t="s">
        <v>14</v>
      </c>
      <c r="I284" s="19">
        <v>2</v>
      </c>
      <c r="J284" s="54" t="s">
        <v>392</v>
      </c>
    </row>
    <row r="285" s="1" customFormat="1" ht="28" customHeight="1" spans="1:10">
      <c r="A285" s="7" t="s">
        <v>263</v>
      </c>
      <c r="B285" s="18">
        <f>IF(E285&lt;&gt;"户主","",COUNTIF($E$2:E285,"户主"))</f>
        <v>158</v>
      </c>
      <c r="C285" s="7" t="s">
        <v>393</v>
      </c>
      <c r="D285" s="7">
        <v>2</v>
      </c>
      <c r="E285" s="7" t="s">
        <v>13</v>
      </c>
      <c r="F285" s="7">
        <v>320</v>
      </c>
      <c r="G285" s="19">
        <f t="shared" si="36"/>
        <v>640</v>
      </c>
      <c r="H285" s="7" t="s">
        <v>123</v>
      </c>
      <c r="I285" s="7"/>
      <c r="J285" s="54"/>
    </row>
    <row r="286" s="1" customFormat="1" ht="28" customHeight="1" spans="1:10">
      <c r="A286" s="7" t="s">
        <v>263</v>
      </c>
      <c r="B286" s="18" t="str">
        <f>IF(E286&lt;&gt;"户主","",COUNTIF($E$2:E286,"户主"))</f>
        <v/>
      </c>
      <c r="C286" s="7" t="s">
        <v>394</v>
      </c>
      <c r="D286" s="7"/>
      <c r="E286" s="7" t="s">
        <v>63</v>
      </c>
      <c r="F286" s="7"/>
      <c r="G286" s="19"/>
      <c r="H286" s="7" t="s">
        <v>14</v>
      </c>
      <c r="I286" s="7">
        <v>5</v>
      </c>
      <c r="J286" s="54" t="s">
        <v>162</v>
      </c>
    </row>
    <row r="287" s="1" customFormat="1" ht="28" customHeight="1" spans="1:10">
      <c r="A287" s="29" t="s">
        <v>263</v>
      </c>
      <c r="B287" s="18">
        <f>IF(E287&lt;&gt;"户主","",COUNTIF($E$2:E287,"户主"))</f>
        <v>159</v>
      </c>
      <c r="C287" s="29" t="str">
        <f>LEFT("薛惠玲",19)</f>
        <v>薛惠玲</v>
      </c>
      <c r="D287" s="29">
        <v>1</v>
      </c>
      <c r="E287" s="9" t="s">
        <v>13</v>
      </c>
      <c r="F287" s="7">
        <v>270</v>
      </c>
      <c r="G287" s="19">
        <f t="shared" ref="G287:G293" si="37">D287*F287</f>
        <v>270</v>
      </c>
      <c r="H287" s="29" t="s">
        <v>123</v>
      </c>
      <c r="I287" s="29">
        <v>4</v>
      </c>
      <c r="J287" s="35" t="s">
        <v>165</v>
      </c>
    </row>
    <row r="288" s="1" customFormat="1" ht="28" customHeight="1" spans="1:10">
      <c r="A288" s="29" t="s">
        <v>175</v>
      </c>
      <c r="B288" s="18">
        <f>IF(E288&lt;&gt;"户主","",COUNTIF($E$2:E288,"户主"))</f>
        <v>160</v>
      </c>
      <c r="C288" s="29" t="s">
        <v>395</v>
      </c>
      <c r="D288" s="29">
        <v>1</v>
      </c>
      <c r="E288" s="9" t="s">
        <v>13</v>
      </c>
      <c r="F288" s="7">
        <v>796</v>
      </c>
      <c r="G288" s="19">
        <f t="shared" si="37"/>
        <v>796</v>
      </c>
      <c r="H288" s="29" t="s">
        <v>14</v>
      </c>
      <c r="I288" s="29">
        <v>6</v>
      </c>
      <c r="J288" s="35" t="s">
        <v>165</v>
      </c>
    </row>
    <row r="289" s="1" customFormat="1" ht="28" customHeight="1" spans="1:10">
      <c r="A289" s="29" t="s">
        <v>303</v>
      </c>
      <c r="B289" s="18">
        <f>IF(E289&lt;&gt;"户主","",COUNTIF($E$2:E289,"户主"))</f>
        <v>161</v>
      </c>
      <c r="C289" s="29" t="s">
        <v>396</v>
      </c>
      <c r="D289" s="29">
        <v>1</v>
      </c>
      <c r="E289" s="9" t="s">
        <v>13</v>
      </c>
      <c r="F289" s="7">
        <v>796</v>
      </c>
      <c r="G289" s="19">
        <f t="shared" si="37"/>
        <v>796</v>
      </c>
      <c r="H289" s="29" t="s">
        <v>123</v>
      </c>
      <c r="I289" s="29">
        <v>4</v>
      </c>
      <c r="J289" s="35" t="s">
        <v>162</v>
      </c>
    </row>
    <row r="290" s="1" customFormat="1" ht="28" customHeight="1" spans="1:10">
      <c r="A290" s="29" t="s">
        <v>303</v>
      </c>
      <c r="B290" s="18">
        <f>IF(E290&lt;&gt;"户主","",COUNTIF($E$2:E290,"户主"))</f>
        <v>162</v>
      </c>
      <c r="C290" s="29" t="s">
        <v>397</v>
      </c>
      <c r="D290" s="29">
        <v>1</v>
      </c>
      <c r="E290" s="9" t="s">
        <v>13</v>
      </c>
      <c r="F290" s="7">
        <v>320</v>
      </c>
      <c r="G290" s="19">
        <f t="shared" si="37"/>
        <v>320</v>
      </c>
      <c r="H290" s="29"/>
      <c r="I290" s="29"/>
      <c r="J290" s="35" t="s">
        <v>398</v>
      </c>
    </row>
    <row r="291" s="1" customFormat="1" ht="28" customHeight="1" spans="1:10">
      <c r="A291" s="29" t="s">
        <v>303</v>
      </c>
      <c r="B291" s="18">
        <f>IF(E291&lt;&gt;"户主","",COUNTIF($E$2:E291,"户主"))</f>
        <v>163</v>
      </c>
      <c r="C291" s="29" t="s">
        <v>399</v>
      </c>
      <c r="D291" s="29">
        <v>1</v>
      </c>
      <c r="E291" s="9" t="s">
        <v>13</v>
      </c>
      <c r="F291" s="7">
        <v>320</v>
      </c>
      <c r="G291" s="19">
        <f t="shared" si="37"/>
        <v>320</v>
      </c>
      <c r="H291" s="29" t="s">
        <v>123</v>
      </c>
      <c r="I291" s="29"/>
      <c r="J291" s="35"/>
    </row>
    <row r="292" s="1" customFormat="1" ht="28" customHeight="1" spans="1:10">
      <c r="A292" s="29" t="s">
        <v>37</v>
      </c>
      <c r="B292" s="18">
        <f>IF(E292&lt;&gt;"户主","",COUNTIF($E$2:E292,"户主"))</f>
        <v>164</v>
      </c>
      <c r="C292" s="29" t="s">
        <v>400</v>
      </c>
      <c r="D292" s="29">
        <v>1</v>
      </c>
      <c r="E292" s="9" t="s">
        <v>13</v>
      </c>
      <c r="F292" s="7">
        <v>270</v>
      </c>
      <c r="G292" s="19">
        <f t="shared" si="37"/>
        <v>270</v>
      </c>
      <c r="H292" s="29"/>
      <c r="I292" s="29">
        <v>3</v>
      </c>
      <c r="J292" s="35" t="s">
        <v>401</v>
      </c>
    </row>
    <row r="293" s="1" customFormat="1" ht="28" customHeight="1" spans="1:10">
      <c r="A293" s="29" t="s">
        <v>303</v>
      </c>
      <c r="B293" s="18">
        <f>IF(E293&lt;&gt;"户主","",COUNTIF($E$2:E293,"户主"))</f>
        <v>165</v>
      </c>
      <c r="C293" s="29" t="s">
        <v>402</v>
      </c>
      <c r="D293" s="29">
        <v>4</v>
      </c>
      <c r="E293" s="9" t="s">
        <v>13</v>
      </c>
      <c r="F293" s="7">
        <v>270</v>
      </c>
      <c r="G293" s="19">
        <f t="shared" si="37"/>
        <v>1080</v>
      </c>
      <c r="H293" s="29"/>
      <c r="I293" s="30"/>
      <c r="J293" s="52"/>
    </row>
    <row r="294" s="1" customFormat="1" ht="28" customHeight="1" spans="1:10">
      <c r="A294" s="29" t="s">
        <v>303</v>
      </c>
      <c r="B294" s="18" t="str">
        <f>IF(E294&lt;&gt;"户主","",COUNTIF($E$2:E294,"户主"))</f>
        <v/>
      </c>
      <c r="C294" s="29" t="s">
        <v>403</v>
      </c>
      <c r="D294" s="29"/>
      <c r="E294" s="9" t="s">
        <v>18</v>
      </c>
      <c r="F294" s="34"/>
      <c r="G294" s="19"/>
      <c r="H294" s="29"/>
      <c r="I294" s="30"/>
      <c r="J294" s="52"/>
    </row>
    <row r="295" s="1" customFormat="1" ht="28" customHeight="1" spans="1:10">
      <c r="A295" s="29" t="s">
        <v>303</v>
      </c>
      <c r="B295" s="18" t="str">
        <f>IF(E295&lt;&gt;"户主","",COUNTIF($E$2:E295,"户主"))</f>
        <v/>
      </c>
      <c r="C295" s="29" t="s">
        <v>404</v>
      </c>
      <c r="D295" s="29"/>
      <c r="E295" s="9" t="s">
        <v>63</v>
      </c>
      <c r="F295" s="34"/>
      <c r="G295" s="19"/>
      <c r="H295" s="29"/>
      <c r="I295" s="30"/>
      <c r="J295" s="52"/>
    </row>
    <row r="296" s="1" customFormat="1" ht="28" customHeight="1" spans="1:10">
      <c r="A296" s="29" t="s">
        <v>303</v>
      </c>
      <c r="B296" s="18" t="str">
        <f>IF(E296&lt;&gt;"户主","",COUNTIF($E$2:E296,"户主"))</f>
        <v/>
      </c>
      <c r="C296" s="29" t="s">
        <v>405</v>
      </c>
      <c r="D296" s="29"/>
      <c r="E296" s="9" t="s">
        <v>92</v>
      </c>
      <c r="F296" s="34"/>
      <c r="G296" s="19"/>
      <c r="H296" s="29"/>
      <c r="I296" s="30"/>
      <c r="J296" s="52"/>
    </row>
    <row r="297" s="1" customFormat="1" ht="28" customHeight="1" spans="1:10">
      <c r="A297" s="48" t="s">
        <v>175</v>
      </c>
      <c r="B297" s="18">
        <f>IF(E297&lt;&gt;"户主","",COUNTIF($E$2:E297,"户主"))</f>
        <v>166</v>
      </c>
      <c r="C297" s="48" t="s">
        <v>406</v>
      </c>
      <c r="D297" s="48">
        <v>2</v>
      </c>
      <c r="E297" s="49" t="s">
        <v>13</v>
      </c>
      <c r="F297" s="7">
        <v>270</v>
      </c>
      <c r="G297" s="19">
        <f t="shared" ref="G297:G301" si="38">D297*F297</f>
        <v>540</v>
      </c>
      <c r="H297" s="48"/>
      <c r="I297" s="48"/>
      <c r="J297" s="55" t="s">
        <v>407</v>
      </c>
    </row>
    <row r="298" s="1" customFormat="1" ht="28" customHeight="1" spans="1:10">
      <c r="A298" s="48" t="s">
        <v>175</v>
      </c>
      <c r="B298" s="18" t="str">
        <f>IF(E298&lt;&gt;"户主","",COUNTIF($E$2:E298,"户主"))</f>
        <v/>
      </c>
      <c r="C298" s="48" t="s">
        <v>408</v>
      </c>
      <c r="D298" s="48"/>
      <c r="E298" s="49" t="s">
        <v>18</v>
      </c>
      <c r="F298" s="50"/>
      <c r="G298" s="19"/>
      <c r="H298" s="48"/>
      <c r="I298" s="48"/>
      <c r="J298" s="55"/>
    </row>
    <row r="299" s="1" customFormat="1" ht="28" customHeight="1" spans="1:10">
      <c r="A299" s="7" t="s">
        <v>98</v>
      </c>
      <c r="B299" s="18">
        <f>IF(E299&lt;&gt;"户主","",COUNTIF($E$2:E299,"户主"))</f>
        <v>167</v>
      </c>
      <c r="C299" s="20" t="s">
        <v>409</v>
      </c>
      <c r="D299" s="7">
        <v>1</v>
      </c>
      <c r="E299" s="9" t="s">
        <v>13</v>
      </c>
      <c r="F299" s="7">
        <v>270</v>
      </c>
      <c r="G299" s="19">
        <f t="shared" si="38"/>
        <v>270</v>
      </c>
      <c r="H299" s="7"/>
      <c r="I299" s="29"/>
      <c r="J299" s="56" t="s">
        <v>410</v>
      </c>
    </row>
    <row r="300" s="1" customFormat="1" ht="28" customHeight="1" spans="1:10">
      <c r="A300" s="29" t="s">
        <v>263</v>
      </c>
      <c r="B300" s="18">
        <f>IF(E300&lt;&gt;"户主","",COUNTIF($E$2:E300,"户主"))</f>
        <v>168</v>
      </c>
      <c r="C300" s="29" t="s">
        <v>411</v>
      </c>
      <c r="D300" s="29">
        <v>1</v>
      </c>
      <c r="E300" s="9" t="s">
        <v>13</v>
      </c>
      <c r="F300" s="7">
        <v>796</v>
      </c>
      <c r="G300" s="19">
        <f t="shared" si="38"/>
        <v>796</v>
      </c>
      <c r="H300" s="29"/>
      <c r="I300" s="30">
        <v>5</v>
      </c>
      <c r="J300" s="56" t="s">
        <v>412</v>
      </c>
    </row>
    <row r="301" s="1" customFormat="1" ht="28" customHeight="1" spans="1:10">
      <c r="A301" s="48" t="s">
        <v>263</v>
      </c>
      <c r="B301" s="18">
        <f>IF(E301&lt;&gt;"户主","",COUNTIF($E$2:E301,"户主"))</f>
        <v>169</v>
      </c>
      <c r="C301" s="48" t="s">
        <v>413</v>
      </c>
      <c r="D301" s="48">
        <v>2</v>
      </c>
      <c r="E301" s="49" t="s">
        <v>13</v>
      </c>
      <c r="F301" s="7">
        <v>270</v>
      </c>
      <c r="G301" s="19">
        <f t="shared" si="38"/>
        <v>540</v>
      </c>
      <c r="H301" s="29"/>
      <c r="I301" s="30"/>
      <c r="J301" s="57" t="s">
        <v>414</v>
      </c>
    </row>
    <row r="302" s="1" customFormat="1" ht="28" customHeight="1" spans="1:10">
      <c r="A302" s="48" t="s">
        <v>263</v>
      </c>
      <c r="B302" s="18" t="str">
        <f>IF(E302&lt;&gt;"户主","",COUNTIF($E$2:E302,"户主"))</f>
        <v/>
      </c>
      <c r="C302" s="48" t="str">
        <f>LEFT("林系花",19)</f>
        <v>林系花</v>
      </c>
      <c r="D302" s="48"/>
      <c r="E302" s="49" t="s">
        <v>18</v>
      </c>
      <c r="F302" s="51"/>
      <c r="G302" s="19"/>
      <c r="H302" s="29"/>
      <c r="I302" s="30"/>
      <c r="J302" s="52"/>
    </row>
    <row r="303" s="1" customFormat="1" ht="28" customHeight="1" spans="1:10">
      <c r="A303" s="48" t="s">
        <v>263</v>
      </c>
      <c r="B303" s="18">
        <f>IF(E303&lt;&gt;"户主","",COUNTIF($E$2:E303,"户主"))</f>
        <v>170</v>
      </c>
      <c r="C303" s="48" t="s">
        <v>415</v>
      </c>
      <c r="D303" s="48">
        <v>2</v>
      </c>
      <c r="E303" s="49" t="s">
        <v>13</v>
      </c>
      <c r="F303" s="7">
        <v>270</v>
      </c>
      <c r="G303" s="19">
        <f t="shared" ref="G303:G309" si="39">D303*F303</f>
        <v>540</v>
      </c>
      <c r="H303" s="29"/>
      <c r="I303" s="30"/>
      <c r="J303" s="57" t="s">
        <v>414</v>
      </c>
    </row>
    <row r="304" s="1" customFormat="1" ht="28" customHeight="1" spans="1:10">
      <c r="A304" s="48" t="s">
        <v>263</v>
      </c>
      <c r="B304" s="18" t="str">
        <f>IF(E304&lt;&gt;"户主","",COUNTIF($E$2:E304,"户主"))</f>
        <v/>
      </c>
      <c r="C304" s="48" t="s">
        <v>416</v>
      </c>
      <c r="D304" s="48"/>
      <c r="E304" s="49" t="s">
        <v>26</v>
      </c>
      <c r="F304" s="51"/>
      <c r="G304" s="19"/>
      <c r="H304" s="29"/>
      <c r="I304" s="30"/>
      <c r="J304" s="52"/>
    </row>
    <row r="305" s="1" customFormat="1" ht="28" customHeight="1" spans="1:10">
      <c r="A305" s="7" t="s">
        <v>98</v>
      </c>
      <c r="B305" s="18">
        <f>IF(E305&lt;&gt;"户主","",COUNTIF($E$2:E305,"户主"))</f>
        <v>171</v>
      </c>
      <c r="C305" s="20" t="s">
        <v>417</v>
      </c>
      <c r="D305" s="7">
        <v>3</v>
      </c>
      <c r="E305" s="45" t="s">
        <v>13</v>
      </c>
      <c r="F305" s="7">
        <v>270</v>
      </c>
      <c r="G305" s="19">
        <f t="shared" si="39"/>
        <v>810</v>
      </c>
      <c r="H305" s="52" t="s">
        <v>418</v>
      </c>
      <c r="I305" s="29"/>
      <c r="J305" s="56"/>
    </row>
    <row r="306" s="1" customFormat="1" ht="28" customHeight="1" spans="1:10">
      <c r="A306" s="7" t="s">
        <v>98</v>
      </c>
      <c r="B306" s="18" t="str">
        <f>IF(E306&lt;&gt;"户主","",COUNTIF($E$2:E306,"户主"))</f>
        <v/>
      </c>
      <c r="C306" s="20" t="s">
        <v>419</v>
      </c>
      <c r="D306" s="7"/>
      <c r="E306" s="45" t="s">
        <v>18</v>
      </c>
      <c r="F306" s="9"/>
      <c r="G306" s="19"/>
      <c r="H306" s="21"/>
      <c r="I306" s="29"/>
      <c r="J306" s="56"/>
    </row>
    <row r="307" s="1" customFormat="1" ht="28" customHeight="1" spans="1:10">
      <c r="A307" s="7" t="s">
        <v>98</v>
      </c>
      <c r="B307" s="18" t="str">
        <f>IF(E307&lt;&gt;"户主","",COUNTIF($E$2:E307,"户主"))</f>
        <v/>
      </c>
      <c r="C307" s="20" t="s">
        <v>420</v>
      </c>
      <c r="D307" s="7"/>
      <c r="E307" s="45" t="s">
        <v>63</v>
      </c>
      <c r="F307" s="9"/>
      <c r="G307" s="19"/>
      <c r="H307" s="21"/>
      <c r="I307" s="29"/>
      <c r="J307" s="56"/>
    </row>
    <row r="308" s="1" customFormat="1" ht="28" customHeight="1" spans="1:10">
      <c r="A308" s="48" t="s">
        <v>263</v>
      </c>
      <c r="B308" s="18">
        <f>IF(E308&lt;&gt;"户主","",COUNTIF($E$2:E308,"户主"))</f>
        <v>172</v>
      </c>
      <c r="C308" s="48" t="s">
        <v>421</v>
      </c>
      <c r="D308" s="48">
        <v>1</v>
      </c>
      <c r="E308" s="49" t="s">
        <v>13</v>
      </c>
      <c r="F308" s="7">
        <v>796</v>
      </c>
      <c r="G308" s="19">
        <f t="shared" si="39"/>
        <v>796</v>
      </c>
      <c r="H308" s="48"/>
      <c r="I308" s="58"/>
      <c r="J308" s="32"/>
    </row>
    <row r="309" s="1" customFormat="1" ht="28" customHeight="1" spans="1:10">
      <c r="A309" s="48" t="s">
        <v>98</v>
      </c>
      <c r="B309" s="18">
        <f>IF(E309&lt;&gt;"户主","",COUNTIF($E$2:E309,"户主"))</f>
        <v>173</v>
      </c>
      <c r="C309" s="48" t="s">
        <v>422</v>
      </c>
      <c r="D309" s="48">
        <v>3</v>
      </c>
      <c r="E309" s="49" t="s">
        <v>13</v>
      </c>
      <c r="F309" s="7">
        <v>270</v>
      </c>
      <c r="G309" s="19">
        <f t="shared" si="39"/>
        <v>810</v>
      </c>
      <c r="H309" s="48"/>
      <c r="I309" s="58"/>
      <c r="J309" s="32"/>
    </row>
    <row r="310" s="1" customFormat="1" ht="28" customHeight="1" spans="1:10">
      <c r="A310" s="48" t="s">
        <v>98</v>
      </c>
      <c r="B310" s="18" t="str">
        <f>IF(E310&lt;&gt;"户主","",COUNTIF($E$2:E310,"户主"))</f>
        <v/>
      </c>
      <c r="C310" s="48" t="s">
        <v>423</v>
      </c>
      <c r="D310" s="48"/>
      <c r="E310" s="45" t="s">
        <v>92</v>
      </c>
      <c r="F310" s="51"/>
      <c r="G310" s="19"/>
      <c r="H310" s="48"/>
      <c r="I310" s="58"/>
      <c r="J310" s="32"/>
    </row>
    <row r="311" s="1" customFormat="1" ht="28" customHeight="1" spans="1:10">
      <c r="A311" s="48" t="s">
        <v>98</v>
      </c>
      <c r="B311" s="18" t="str">
        <f>IF(E311&lt;&gt;"户主","",COUNTIF($E$2:E311,"户主"))</f>
        <v/>
      </c>
      <c r="C311" s="48" t="s">
        <v>424</v>
      </c>
      <c r="D311" s="48"/>
      <c r="E311" s="45" t="s">
        <v>92</v>
      </c>
      <c r="F311" s="51"/>
      <c r="G311" s="19"/>
      <c r="H311" s="48"/>
      <c r="I311" s="58"/>
      <c r="J311" s="32"/>
    </row>
    <row r="312" s="1" customFormat="1" ht="28" customHeight="1" spans="1:10">
      <c r="A312" s="48" t="s">
        <v>129</v>
      </c>
      <c r="B312" s="18">
        <f>IF(E312&lt;&gt;"户主","",COUNTIF($E$2:E312,"户主"))</f>
        <v>174</v>
      </c>
      <c r="C312" s="48" t="s">
        <v>425</v>
      </c>
      <c r="D312" s="48">
        <v>3</v>
      </c>
      <c r="E312" s="49" t="s">
        <v>13</v>
      </c>
      <c r="F312" s="7">
        <v>270</v>
      </c>
      <c r="G312" s="19">
        <f t="shared" ref="G312:G317" si="40">D312*F312</f>
        <v>810</v>
      </c>
      <c r="H312" s="48"/>
      <c r="I312" s="58"/>
      <c r="J312" s="32"/>
    </row>
    <row r="313" s="1" customFormat="1" ht="28" customHeight="1" spans="1:10">
      <c r="A313" s="48" t="s">
        <v>129</v>
      </c>
      <c r="B313" s="18" t="str">
        <f>IF(E313&lt;&gt;"户主","",COUNTIF($E$2:E313,"户主"))</f>
        <v/>
      </c>
      <c r="C313" s="48" t="s">
        <v>426</v>
      </c>
      <c r="D313" s="48"/>
      <c r="E313" s="45" t="s">
        <v>63</v>
      </c>
      <c r="F313" s="51"/>
      <c r="G313" s="19"/>
      <c r="H313" s="48"/>
      <c r="I313" s="58"/>
      <c r="J313" s="32"/>
    </row>
    <row r="314" s="1" customFormat="1" ht="28" customHeight="1" spans="1:10">
      <c r="A314" s="48" t="s">
        <v>129</v>
      </c>
      <c r="B314" s="18" t="str">
        <f>IF(E314&lt;&gt;"户主","",COUNTIF($E$2:E314,"户主"))</f>
        <v/>
      </c>
      <c r="C314" s="48" t="s">
        <v>427</v>
      </c>
      <c r="D314" s="48"/>
      <c r="E314" s="45" t="s">
        <v>92</v>
      </c>
      <c r="F314" s="51"/>
      <c r="G314" s="19"/>
      <c r="H314" s="48"/>
      <c r="I314" s="58"/>
      <c r="J314" s="32"/>
    </row>
    <row r="315" s="1" customFormat="1" ht="28" customHeight="1" spans="1:10">
      <c r="A315" s="48" t="s">
        <v>339</v>
      </c>
      <c r="B315" s="18">
        <f>IF(E315&lt;&gt;"户主","",COUNTIF($E$2:E315,"户主"))</f>
        <v>175</v>
      </c>
      <c r="C315" s="48" t="s">
        <v>428</v>
      </c>
      <c r="D315" s="48">
        <v>2</v>
      </c>
      <c r="E315" s="49" t="s">
        <v>13</v>
      </c>
      <c r="F315" s="7">
        <v>270</v>
      </c>
      <c r="G315" s="19">
        <f t="shared" si="40"/>
        <v>540</v>
      </c>
      <c r="H315" s="48"/>
      <c r="I315" s="58"/>
      <c r="J315" s="32"/>
    </row>
    <row r="316" s="1" customFormat="1" ht="28" customHeight="1" spans="1:10">
      <c r="A316" s="48" t="s">
        <v>339</v>
      </c>
      <c r="B316" s="18" t="str">
        <f>IF(E316&lt;&gt;"户主","",COUNTIF($E$2:E316,"户主"))</f>
        <v/>
      </c>
      <c r="C316" s="48" t="s">
        <v>429</v>
      </c>
      <c r="D316" s="48"/>
      <c r="E316" s="45" t="s">
        <v>92</v>
      </c>
      <c r="F316" s="51"/>
      <c r="G316" s="19"/>
      <c r="H316" s="48"/>
      <c r="I316" s="58"/>
      <c r="J316" s="32"/>
    </row>
    <row r="317" s="1" customFormat="1" ht="28" customHeight="1" spans="1:10">
      <c r="A317" s="48" t="s">
        <v>175</v>
      </c>
      <c r="B317" s="18">
        <f>IF(E317&lt;&gt;"户主","",COUNTIF($E$2:E317,"户主"))</f>
        <v>176</v>
      </c>
      <c r="C317" s="48" t="s">
        <v>430</v>
      </c>
      <c r="D317" s="48">
        <v>4</v>
      </c>
      <c r="E317" s="49" t="s">
        <v>13</v>
      </c>
      <c r="F317" s="7">
        <v>320</v>
      </c>
      <c r="G317" s="19">
        <f t="shared" si="40"/>
        <v>1280</v>
      </c>
      <c r="H317" s="53"/>
      <c r="I317" s="58"/>
      <c r="J317" s="32"/>
    </row>
    <row r="318" s="1" customFormat="1" ht="28" customHeight="1" spans="1:10">
      <c r="A318" s="48" t="s">
        <v>175</v>
      </c>
      <c r="B318" s="18" t="str">
        <f>IF(E318&lt;&gt;"户主","",COUNTIF($E$2:E318,"户主"))</f>
        <v/>
      </c>
      <c r="C318" s="48" t="s">
        <v>431</v>
      </c>
      <c r="D318" s="48"/>
      <c r="E318" s="49" t="s">
        <v>92</v>
      </c>
      <c r="F318" s="51"/>
      <c r="G318" s="19"/>
      <c r="H318" s="53"/>
      <c r="I318" s="58"/>
      <c r="J318" s="32"/>
    </row>
    <row r="319" s="1" customFormat="1" ht="28" customHeight="1" spans="1:10">
      <c r="A319" s="48" t="s">
        <v>175</v>
      </c>
      <c r="B319" s="18" t="str">
        <f>IF(E319&lt;&gt;"户主","",COUNTIF($E$2:E319,"户主"))</f>
        <v/>
      </c>
      <c r="C319" s="48" t="s">
        <v>432</v>
      </c>
      <c r="D319" s="48"/>
      <c r="E319" s="49" t="s">
        <v>63</v>
      </c>
      <c r="F319" s="51"/>
      <c r="G319" s="19"/>
      <c r="H319" s="53"/>
      <c r="I319" s="58"/>
      <c r="J319" s="32"/>
    </row>
    <row r="320" s="1" customFormat="1" ht="28" customHeight="1" spans="1:10">
      <c r="A320" s="48" t="s">
        <v>175</v>
      </c>
      <c r="B320" s="18" t="str">
        <f>IF(E320&lt;&gt;"户主","",COUNTIF($E$2:E320,"户主"))</f>
        <v/>
      </c>
      <c r="C320" s="48" t="s">
        <v>433</v>
      </c>
      <c r="D320" s="48"/>
      <c r="E320" s="49" t="s">
        <v>63</v>
      </c>
      <c r="F320" s="51"/>
      <c r="G320" s="19"/>
      <c r="H320" s="53"/>
      <c r="I320" s="58"/>
      <c r="J320" s="32"/>
    </row>
    <row r="321" s="1" customFormat="1" ht="28" customHeight="1" spans="1:10">
      <c r="A321" s="48" t="s">
        <v>211</v>
      </c>
      <c r="B321" s="18">
        <f>IF(E321&lt;&gt;"户主","",COUNTIF($E$2:E321,"户主"))</f>
        <v>177</v>
      </c>
      <c r="C321" s="48" t="s">
        <v>434</v>
      </c>
      <c r="D321" s="48">
        <v>1</v>
      </c>
      <c r="E321" s="49" t="s">
        <v>13</v>
      </c>
      <c r="F321" s="7">
        <v>796</v>
      </c>
      <c r="G321" s="19">
        <f t="shared" ref="G321:G325" si="41">D321*F321</f>
        <v>796</v>
      </c>
      <c r="H321" s="53"/>
      <c r="I321" s="58"/>
      <c r="J321" s="32"/>
    </row>
    <row r="322" s="1" customFormat="1" ht="28" customHeight="1" spans="1:10">
      <c r="A322" s="48" t="s">
        <v>263</v>
      </c>
      <c r="B322" s="18">
        <f>IF(E322&lt;&gt;"户主","",COUNTIF($E$2:E322,"户主"))</f>
        <v>178</v>
      </c>
      <c r="C322" s="48" t="s">
        <v>435</v>
      </c>
      <c r="D322" s="48">
        <v>1</v>
      </c>
      <c r="E322" s="49" t="s">
        <v>13</v>
      </c>
      <c r="F322" s="7">
        <v>796</v>
      </c>
      <c r="G322" s="19">
        <f t="shared" si="41"/>
        <v>796</v>
      </c>
      <c r="H322" s="53"/>
      <c r="I322" s="58"/>
      <c r="J322" s="32"/>
    </row>
    <row r="323" s="1" customFormat="1" ht="28" customHeight="1" spans="1:10">
      <c r="A323" s="48" t="s">
        <v>245</v>
      </c>
      <c r="B323" s="18">
        <f>IF(E323&lt;&gt;"户主","",COUNTIF($E$2:E323,"户主"))</f>
        <v>179</v>
      </c>
      <c r="C323" s="48" t="s">
        <v>436</v>
      </c>
      <c r="D323" s="48">
        <v>1</v>
      </c>
      <c r="E323" s="49" t="s">
        <v>13</v>
      </c>
      <c r="F323" s="7">
        <v>796</v>
      </c>
      <c r="G323" s="19">
        <f t="shared" si="41"/>
        <v>796</v>
      </c>
      <c r="H323" s="53"/>
      <c r="I323" s="58"/>
      <c r="J323" s="32"/>
    </row>
    <row r="324" s="1" customFormat="1" ht="28" customHeight="1" spans="1:10">
      <c r="A324" s="48" t="s">
        <v>263</v>
      </c>
      <c r="B324" s="18">
        <f>IF(E324&lt;&gt;"户主","",COUNTIF($E$2:E324,"户主"))</f>
        <v>180</v>
      </c>
      <c r="C324" s="48" t="s">
        <v>437</v>
      </c>
      <c r="D324" s="48">
        <v>1</v>
      </c>
      <c r="E324" s="49" t="s">
        <v>13</v>
      </c>
      <c r="F324" s="7">
        <v>796</v>
      </c>
      <c r="G324" s="19">
        <f t="shared" si="41"/>
        <v>796</v>
      </c>
      <c r="H324" s="53"/>
      <c r="I324" s="58"/>
      <c r="J324" s="32"/>
    </row>
    <row r="325" s="1" customFormat="1" ht="28" customHeight="1" spans="1:10">
      <c r="A325" s="48" t="s">
        <v>175</v>
      </c>
      <c r="B325" s="18">
        <f>IF(E325&lt;&gt;"户主","",COUNTIF($E$2:E325,"户主"))</f>
        <v>181</v>
      </c>
      <c r="C325" s="48" t="s">
        <v>438</v>
      </c>
      <c r="D325" s="48">
        <v>2</v>
      </c>
      <c r="E325" s="49" t="s">
        <v>13</v>
      </c>
      <c r="F325" s="7">
        <v>270</v>
      </c>
      <c r="G325" s="19">
        <f t="shared" si="41"/>
        <v>540</v>
      </c>
      <c r="H325" s="53"/>
      <c r="I325" s="58"/>
      <c r="J325" s="32"/>
    </row>
    <row r="326" s="1" customFormat="1" ht="28" customHeight="1" spans="1:10">
      <c r="A326" s="48" t="s">
        <v>175</v>
      </c>
      <c r="B326" s="18" t="str">
        <f>IF(E326&lt;&gt;"户主","",COUNTIF($E$2:E326,"户主"))</f>
        <v/>
      </c>
      <c r="C326" s="48" t="s">
        <v>439</v>
      </c>
      <c r="D326" s="48"/>
      <c r="E326" s="49" t="s">
        <v>18</v>
      </c>
      <c r="F326" s="51"/>
      <c r="G326" s="19"/>
      <c r="H326" s="53"/>
      <c r="I326" s="58"/>
      <c r="J326" s="32"/>
    </row>
    <row r="327" s="1" customFormat="1" ht="28" customHeight="1" spans="1:10">
      <c r="A327" s="48" t="s">
        <v>175</v>
      </c>
      <c r="B327" s="18">
        <f>IF(E327&lt;&gt;"户主","",COUNTIF($E$2:E327,"户主"))</f>
        <v>182</v>
      </c>
      <c r="C327" s="48" t="s">
        <v>440</v>
      </c>
      <c r="D327" s="48">
        <v>1</v>
      </c>
      <c r="E327" s="49" t="s">
        <v>13</v>
      </c>
      <c r="F327" s="7">
        <v>796</v>
      </c>
      <c r="G327" s="19">
        <f t="shared" ref="G327:G333" si="42">D327*F327</f>
        <v>796</v>
      </c>
      <c r="H327" s="53"/>
      <c r="I327" s="58"/>
      <c r="J327" s="32"/>
    </row>
    <row r="328" s="1" customFormat="1" ht="28" customHeight="1" spans="1:10">
      <c r="A328" s="48" t="s">
        <v>359</v>
      </c>
      <c r="B328" s="18">
        <f>IF(E328&lt;&gt;"户主","",COUNTIF($E$2:E328,"户主"))</f>
        <v>183</v>
      </c>
      <c r="C328" s="48" t="str">
        <f>LEFT("郑明珍",19)</f>
        <v>郑明珍</v>
      </c>
      <c r="D328" s="48">
        <v>4</v>
      </c>
      <c r="E328" s="49" t="s">
        <v>13</v>
      </c>
      <c r="F328" s="7">
        <v>320</v>
      </c>
      <c r="G328" s="19">
        <f t="shared" si="42"/>
        <v>1280</v>
      </c>
      <c r="H328" s="53"/>
      <c r="I328" s="58"/>
      <c r="J328" s="32"/>
    </row>
    <row r="329" s="1" customFormat="1" ht="28" customHeight="1" spans="1:10">
      <c r="A329" s="48" t="s">
        <v>359</v>
      </c>
      <c r="B329" s="18" t="str">
        <f>IF(E329&lt;&gt;"户主","",COUNTIF($E$2:E329,"户主"))</f>
        <v/>
      </c>
      <c r="C329" s="48" t="str">
        <f>LEFT("叶峻宇",19)</f>
        <v>叶峻宇</v>
      </c>
      <c r="D329" s="48"/>
      <c r="E329" s="49" t="s">
        <v>92</v>
      </c>
      <c r="F329" s="51"/>
      <c r="G329" s="19"/>
      <c r="H329" s="53"/>
      <c r="I329" s="58"/>
      <c r="J329" s="32"/>
    </row>
    <row r="330" s="1" customFormat="1" ht="28" customHeight="1" spans="1:10">
      <c r="A330" s="48" t="s">
        <v>359</v>
      </c>
      <c r="B330" s="18" t="str">
        <f>IF(E330&lt;&gt;"户主","",COUNTIF($E$2:E330,"户主"))</f>
        <v/>
      </c>
      <c r="C330" s="48" t="str">
        <f>LEFT("叶钧涛",19)</f>
        <v>叶钧涛</v>
      </c>
      <c r="D330" s="48"/>
      <c r="E330" s="49" t="s">
        <v>92</v>
      </c>
      <c r="F330" s="51"/>
      <c r="G330" s="19"/>
      <c r="H330" s="53"/>
      <c r="I330" s="58"/>
      <c r="J330" s="32"/>
    </row>
    <row r="331" s="1" customFormat="1" ht="28" customHeight="1" spans="1:10">
      <c r="A331" s="48" t="s">
        <v>359</v>
      </c>
      <c r="B331" s="18" t="str">
        <f>IF(E331&lt;&gt;"户主","",COUNTIF($E$2:E331,"户主"))</f>
        <v/>
      </c>
      <c r="C331" s="48" t="str">
        <f>LEFT("黄靖瑶",19)</f>
        <v>黄靖瑶</v>
      </c>
      <c r="D331" s="48"/>
      <c r="E331" s="49" t="s">
        <v>63</v>
      </c>
      <c r="F331" s="51"/>
      <c r="G331" s="19"/>
      <c r="H331" s="53"/>
      <c r="I331" s="58"/>
      <c r="J331" s="32"/>
    </row>
    <row r="332" s="1" customFormat="1" ht="28" customHeight="1" spans="1:10">
      <c r="A332" s="48" t="s">
        <v>211</v>
      </c>
      <c r="B332" s="18">
        <f>IF(E332&lt;&gt;"户主","",COUNTIF($E$2:E332,"户主"))</f>
        <v>184</v>
      </c>
      <c r="C332" s="48" t="s">
        <v>441</v>
      </c>
      <c r="D332" s="48">
        <v>1</v>
      </c>
      <c r="E332" s="49" t="s">
        <v>13</v>
      </c>
      <c r="F332" s="7">
        <v>320</v>
      </c>
      <c r="G332" s="19">
        <f t="shared" si="42"/>
        <v>320</v>
      </c>
      <c r="H332" s="32" t="s">
        <v>442</v>
      </c>
      <c r="I332" s="58"/>
      <c r="J332" s="32"/>
    </row>
    <row r="333" s="1" customFormat="1" ht="28" customHeight="1" spans="1:10">
      <c r="A333" s="48" t="s">
        <v>303</v>
      </c>
      <c r="B333" s="18">
        <f>IF(E333&lt;&gt;"户主","",COUNTIF($E$2:E333,"户主"))</f>
        <v>185</v>
      </c>
      <c r="C333" s="48" t="s">
        <v>443</v>
      </c>
      <c r="D333" s="48">
        <v>2</v>
      </c>
      <c r="E333" s="49" t="s">
        <v>13</v>
      </c>
      <c r="F333" s="7">
        <v>320</v>
      </c>
      <c r="G333" s="19">
        <f t="shared" si="42"/>
        <v>640</v>
      </c>
      <c r="H333" s="32" t="s">
        <v>444</v>
      </c>
      <c r="I333" s="58"/>
      <c r="J333" s="32"/>
    </row>
    <row r="334" s="1" customFormat="1" ht="28" customHeight="1" spans="1:10">
      <c r="A334" s="48" t="s">
        <v>303</v>
      </c>
      <c r="B334" s="18" t="str">
        <f>IF(E334&lt;&gt;"户主","",COUNTIF($E$2:E334,"户主"))</f>
        <v/>
      </c>
      <c r="C334" s="48" t="s">
        <v>445</v>
      </c>
      <c r="D334" s="48"/>
      <c r="E334" s="49" t="s">
        <v>18</v>
      </c>
      <c r="F334" s="51"/>
      <c r="G334" s="19"/>
      <c r="H334" s="32"/>
      <c r="I334" s="58"/>
      <c r="J334" s="32"/>
    </row>
  </sheetData>
  <mergeCells count="16">
    <mergeCell ref="A1:J1"/>
    <mergeCell ref="A2:A3"/>
    <mergeCell ref="B2:B3"/>
    <mergeCell ref="B4:B5"/>
    <mergeCell ref="C2:C3"/>
    <mergeCell ref="D2:D3"/>
    <mergeCell ref="D4:D5"/>
    <mergeCell ref="E2:E3"/>
    <mergeCell ref="F2:F3"/>
    <mergeCell ref="F4:F5"/>
    <mergeCell ref="G2:G3"/>
    <mergeCell ref="G4:G5"/>
    <mergeCell ref="H2:H3"/>
    <mergeCell ref="I2:I3"/>
    <mergeCell ref="I4:I5"/>
    <mergeCell ref="J2:J3"/>
  </mergeCells>
  <conditionalFormatting sqref="J136">
    <cfRule type="duplicateValues" dxfId="0" priority="4"/>
  </conditionalFormatting>
  <conditionalFormatting sqref="J137">
    <cfRule type="duplicateValues" dxfId="0" priority="3"/>
  </conditionalFormatting>
  <conditionalFormatting sqref="J138">
    <cfRule type="duplicateValues" dxfId="0" priority="2"/>
  </conditionalFormatting>
  <conditionalFormatting sqref="J1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☜无痕☞</cp:lastModifiedBy>
  <dcterms:created xsi:type="dcterms:W3CDTF">2022-06-29T00:55:00Z</dcterms:created>
  <dcterms:modified xsi:type="dcterms:W3CDTF">2022-06-29T01:05:41Z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0312D869BF644452A9E7409F783431D6</vt:lpwstr>
  </property>
  <property fmtid="{D5CDD505-2E9C-101B-9397-08002B2CF9AE}" pid="3" name="KSOProductBuildVer">
    <vt:lpwstr>2052-11.1.0.11372</vt:lpwstr>
  </property>
</Properties>
</file>